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6"/>
  <workbookPr/>
  <mc:AlternateContent xmlns:mc="http://schemas.openxmlformats.org/markup-compatibility/2006">
    <mc:Choice Requires="x15">
      <x15ac:absPath xmlns:x15ac="http://schemas.microsoft.com/office/spreadsheetml/2010/11/ac" url="/Users/katiegoodwright/Library/CloudStorage/GoogleDrive-clerkstcleerparishcouncil@gmail.com/My Drive/Finances/Audit/24 -25/External - BDO/What to submit/Sent to BDO/"/>
    </mc:Choice>
  </mc:AlternateContent>
  <xr:revisionPtr revIDLastSave="0" documentId="13_ncr:1_{6108F30D-CAF2-6E40-A251-A02EBCD71AD1}" xr6:coauthVersionLast="47" xr6:coauthVersionMax="47" xr10:uidLastSave="{00000000-0000-0000-0000-000000000000}"/>
  <bookViews>
    <workbookView xWindow="0" yWindow="500" windowWidth="28800" windowHeight="13920" tabRatio="874" xr2:uid="{00000000-000D-0000-FFFF-FFFF00000000}"/>
  </bookViews>
  <sheets>
    <sheet name="Accounting Statement" sheetId="13" r:id="rId1"/>
    <sheet name="Box 2 Precept" sheetId="1" r:id="rId2"/>
    <sheet name="Box 3 Receipts" sheetId="7" r:id="rId3"/>
    <sheet name="Box 4 Staff costs" sheetId="8" r:id="rId4"/>
    <sheet name="Box 5 Loan repayments" sheetId="9" r:id="rId5"/>
    <sheet name="Box 6 Payments" sheetId="10" r:id="rId6"/>
    <sheet name="Reserves" sheetId="14" r:id="rId7"/>
    <sheet name="Box 9 Fixed assets" sheetId="11" r:id="rId8"/>
    <sheet name="Box 10 Borrowings" sheetId="12"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14" l="1"/>
  <c r="D20" i="7"/>
  <c r="D15" i="7"/>
  <c r="C17" i="7"/>
  <c r="D12" i="1"/>
  <c r="F31" i="14"/>
  <c r="E34" i="11"/>
  <c r="C34" i="11"/>
  <c r="C40" i="11"/>
  <c r="B40" i="11"/>
  <c r="D39" i="11"/>
  <c r="D38" i="11"/>
  <c r="D37" i="11"/>
  <c r="C13" i="13"/>
  <c r="D13" i="13"/>
  <c r="D40" i="11" l="1"/>
  <c r="F34" i="14"/>
  <c r="F8" i="13"/>
  <c r="H8" i="13" s="1"/>
  <c r="E17" i="13"/>
  <c r="G17" i="13" s="1"/>
  <c r="E16" i="13"/>
  <c r="G16" i="13" s="1"/>
  <c r="E9" i="13"/>
  <c r="G9" i="13" s="1"/>
  <c r="E10" i="13"/>
  <c r="G10" i="13" s="1"/>
  <c r="E11" i="13"/>
  <c r="G11" i="13" s="1"/>
  <c r="E12" i="13"/>
  <c r="G12" i="13" s="1"/>
  <c r="E8" i="13"/>
  <c r="G8" i="13" s="1"/>
  <c r="F17" i="13"/>
  <c r="H17" i="13" s="1"/>
  <c r="F16" i="13"/>
  <c r="H16" i="13" s="1"/>
  <c r="F9" i="13"/>
  <c r="H9" i="13" s="1"/>
  <c r="F10" i="13"/>
  <c r="H10" i="13" s="1"/>
  <c r="F11" i="13"/>
  <c r="H11" i="13" s="1"/>
  <c r="F12" i="13"/>
  <c r="H12" i="13" s="1"/>
  <c r="J9" i="13" l="1"/>
  <c r="J17" i="13"/>
  <c r="J16" i="13"/>
  <c r="J12" i="13"/>
  <c r="J8" i="13"/>
  <c r="J11" i="13"/>
  <c r="J10" i="13"/>
  <c r="E4" i="12"/>
  <c r="C4" i="12"/>
  <c r="E4" i="9"/>
  <c r="C4" i="9"/>
  <c r="C19" i="12"/>
  <c r="B19" i="12"/>
  <c r="D18" i="12"/>
  <c r="D17" i="12"/>
  <c r="D16" i="12"/>
  <c r="D15" i="12"/>
  <c r="D14" i="12"/>
  <c r="D13" i="12"/>
  <c r="D12" i="12"/>
  <c r="F7" i="12" s="1"/>
  <c r="C28" i="11"/>
  <c r="B28" i="11"/>
  <c r="D27" i="11"/>
  <c r="D26" i="11"/>
  <c r="D25" i="11"/>
  <c r="D24" i="11"/>
  <c r="D23" i="11"/>
  <c r="D22" i="11"/>
  <c r="D21" i="11"/>
  <c r="D20" i="11"/>
  <c r="D19" i="11"/>
  <c r="D18" i="11"/>
  <c r="D17" i="11"/>
  <c r="D16" i="11"/>
  <c r="D15" i="11"/>
  <c r="D14" i="11"/>
  <c r="D13" i="11"/>
  <c r="C29" i="10"/>
  <c r="B29" i="10"/>
  <c r="D28" i="10"/>
  <c r="D27" i="10"/>
  <c r="D26" i="10"/>
  <c r="D25" i="10"/>
  <c r="D24" i="10"/>
  <c r="D23" i="10"/>
  <c r="D22" i="10"/>
  <c r="D21" i="10"/>
  <c r="D20" i="10"/>
  <c r="D19" i="10"/>
  <c r="D18" i="10"/>
  <c r="D17" i="10"/>
  <c r="D16" i="10"/>
  <c r="D15" i="10"/>
  <c r="D14" i="10"/>
  <c r="C27" i="9"/>
  <c r="B27" i="9"/>
  <c r="D26" i="9"/>
  <c r="D25" i="9"/>
  <c r="D24" i="9"/>
  <c r="D23" i="9"/>
  <c r="D22" i="9"/>
  <c r="D21" i="9"/>
  <c r="D20" i="9"/>
  <c r="D19" i="9"/>
  <c r="D18" i="9"/>
  <c r="D17" i="9"/>
  <c r="D16" i="9"/>
  <c r="D15" i="9"/>
  <c r="D14" i="9"/>
  <c r="D13" i="9"/>
  <c r="D12" i="9"/>
  <c r="D27" i="9" s="1"/>
  <c r="C28" i="8"/>
  <c r="B28" i="8"/>
  <c r="D27" i="8"/>
  <c r="D26" i="8"/>
  <c r="D25" i="8"/>
  <c r="D24" i="8"/>
  <c r="D23" i="8"/>
  <c r="D22" i="8"/>
  <c r="D21" i="8"/>
  <c r="D20" i="8"/>
  <c r="D19" i="8"/>
  <c r="D18" i="8"/>
  <c r="D17" i="8"/>
  <c r="D16" i="8"/>
  <c r="D15" i="8"/>
  <c r="D14" i="8"/>
  <c r="D13" i="8"/>
  <c r="C30" i="7"/>
  <c r="B30" i="7"/>
  <c r="D29" i="7"/>
  <c r="D28" i="7"/>
  <c r="D27" i="7"/>
  <c r="D26" i="7"/>
  <c r="D25" i="7"/>
  <c r="D24" i="7"/>
  <c r="D23" i="7"/>
  <c r="D22" i="7"/>
  <c r="D21" i="7"/>
  <c r="D19" i="7"/>
  <c r="D18" i="7"/>
  <c r="D17" i="7"/>
  <c r="D16" i="7"/>
  <c r="D14" i="1"/>
  <c r="D15" i="1"/>
  <c r="D16" i="1"/>
  <c r="D17" i="1"/>
  <c r="D18" i="1"/>
  <c r="D19" i="1"/>
  <c r="C26" i="1"/>
  <c r="B26" i="1"/>
  <c r="D13" i="1"/>
  <c r="D20" i="1"/>
  <c r="D21" i="1"/>
  <c r="D22" i="1"/>
  <c r="D23" i="1"/>
  <c r="D24" i="1"/>
  <c r="D25" i="1"/>
  <c r="D30" i="7" l="1"/>
  <c r="E7" i="10"/>
  <c r="F7" i="10" s="1"/>
  <c r="D29" i="10"/>
  <c r="E7" i="8"/>
  <c r="F7" i="8" s="1"/>
  <c r="E6" i="12"/>
  <c r="E7" i="12"/>
  <c r="E7" i="11"/>
  <c r="F7" i="11" s="1"/>
  <c r="E7" i="9"/>
  <c r="F7" i="9" s="1"/>
  <c r="E7" i="7"/>
  <c r="F7" i="7" s="1"/>
  <c r="E7" i="1"/>
  <c r="F7" i="1" s="1"/>
  <c r="E6" i="8"/>
  <c r="E6" i="7"/>
  <c r="E6" i="9"/>
  <c r="E6" i="10"/>
  <c r="E6" i="11"/>
  <c r="E6" i="1"/>
  <c r="D19" i="12"/>
  <c r="D28" i="11"/>
  <c r="D28" i="8"/>
  <c r="D26" i="1"/>
</calcChain>
</file>

<file path=xl/sharedStrings.xml><?xml version="1.0" encoding="utf-8"?>
<sst xmlns="http://schemas.openxmlformats.org/spreadsheetml/2006/main" count="184" uniqueCount="101">
  <si>
    <t>Total</t>
  </si>
  <si>
    <t>Explanation (Ensure each explanation is quantified)</t>
  </si>
  <si>
    <t>Precept or rates and levies</t>
  </si>
  <si>
    <t>Difference</t>
  </si>
  <si>
    <t>Enter more lines as appropriate</t>
  </si>
  <si>
    <t>Use the table below to breakdown your explanation</t>
  </si>
  <si>
    <t>Other receipts</t>
  </si>
  <si>
    <t>Staff costs</t>
  </si>
  <si>
    <t>Loan interest &amp; capital repayments</t>
  </si>
  <si>
    <t>All other payments</t>
  </si>
  <si>
    <t>Total fixed assets inc. long term investments</t>
  </si>
  <si>
    <t>(include any new additions or sold assets which should be reflected in other receipts or other payments)</t>
  </si>
  <si>
    <t>Total borrowings</t>
  </si>
  <si>
    <t>Year ending</t>
  </si>
  <si>
    <t>Notes and guidance</t>
  </si>
  <si>
    <t>1. Balances brought forward</t>
  </si>
  <si>
    <t>2. (+) Precept or Rates and Levies</t>
  </si>
  <si>
    <t>Total amount of precept (or for IDBs rates and levies) received or receivable in the year. Exclude any grants received.</t>
  </si>
  <si>
    <t>3. (+) Total other receipts</t>
  </si>
  <si>
    <t>Total income or receipts as recorded in the cashbook less the precept or rates/levies received (line 2). Include any grants received.</t>
  </si>
  <si>
    <t>4. (-) Staff costs</t>
  </si>
  <si>
    <t>Total expenditure or payments made to and on behalf of all employees.  Include gross salaries and wages, employers NI contirbutions, employers pension contributions, gratuities and severance payments.</t>
  </si>
  <si>
    <t>5. (-) Loan interest/capital repayments</t>
  </si>
  <si>
    <t>Total expenditure of payments of capital and interest made during the year on the authority's borrowings (if any).</t>
  </si>
  <si>
    <t>6. (-) All other payments</t>
  </si>
  <si>
    <t>Total expenditure or payments as recorded in the cashbook less staff costs (line 4) and loan interest/capital repayments (line 5).</t>
  </si>
  <si>
    <t>7. (=) Balances carried forward</t>
  </si>
  <si>
    <t>Total balances and reserves at the end of the year.  Must equal (1+2+3) - (4+5+6).</t>
  </si>
  <si>
    <t>8. Total value of cash and short term investments</t>
  </si>
  <si>
    <r>
      <t xml:space="preserve">The sum of all current and deposit bank accounts, cash holdings and short term investments held as at 31 March - </t>
    </r>
    <r>
      <rPr>
        <b/>
        <sz val="11"/>
        <color theme="1"/>
        <rFont val="Calibri"/>
        <family val="2"/>
        <scheme val="minor"/>
      </rPr>
      <t>to agree with bank reconciliation.</t>
    </r>
  </si>
  <si>
    <t>9. Total fixed assets plus long term investments and assets</t>
  </si>
  <si>
    <t>The value of all the property the authority owns - it is made up of all its fixed assets and long term investments as at 31 March.</t>
  </si>
  <si>
    <t>10. Total borrowings</t>
  </si>
  <si>
    <t>The outstanding capital balances as at 31 March of all loans from third parties (including PWLB).</t>
  </si>
  <si>
    <t>Total balances and reserves at the beginning of the year as recorded in the financial records.  Value must agree to Box 7 of previous year</t>
  </si>
  <si>
    <t>Please round all figures to nearest £1.  Do not leave any boxes blank and report £0 or Nil balances.  All figures must agree to underlying financial records.</t>
  </si>
  <si>
    <t>By completing this box, the figures will pull through to the relevant tabs of the workbook to assist you in reporting on the significant variances</t>
  </si>
  <si>
    <t>% Change</t>
  </si>
  <si>
    <t>(consider any fixed assets that have been sold and ensure reflected in explanation in box 9 fixed assets)</t>
  </si>
  <si>
    <t>(consider any fixed assets that have been purchased and reflect in explanation in box 9 fixed assets)</t>
  </si>
  <si>
    <t>Explanation required</t>
  </si>
  <si>
    <t>Variance £</t>
  </si>
  <si>
    <t>Variance %</t>
  </si>
  <si>
    <t>Reserves</t>
  </si>
  <si>
    <t>Box 7</t>
  </si>
  <si>
    <t>Precept</t>
  </si>
  <si>
    <t>£</t>
  </si>
  <si>
    <t>Earmarked reserves:</t>
  </si>
  <si>
    <t>General reserve</t>
  </si>
  <si>
    <t>Total reserves (must agree to Box 7)</t>
  </si>
  <si>
    <t>Bal c/f checker</t>
  </si>
  <si>
    <t>2023/24</t>
  </si>
  <si>
    <t>2023/24       £</t>
  </si>
  <si>
    <t>Please ensure you complete the value for both years, please do not provide the movement only.</t>
  </si>
  <si>
    <t>Is this purchase an asset and reflected in Box 9</t>
  </si>
  <si>
    <t>Fixed assets</t>
  </si>
  <si>
    <t>Long Term investments</t>
  </si>
  <si>
    <t>Please provide 3rd party confirmation if a non PWLB loan</t>
  </si>
  <si>
    <t>Please explain in the Reserves tab</t>
  </si>
  <si>
    <t>Is this asset movement reflected in Box 3 or Box 6</t>
  </si>
  <si>
    <t>If No please explain why</t>
  </si>
  <si>
    <t>Please provide value of investments held at each year end</t>
  </si>
  <si>
    <t>Identify and quantify, changes in head count, pay awards, change in hours, please provide a value</t>
  </si>
  <si>
    <t>Accounting statements 2024-25</t>
  </si>
  <si>
    <t>2024/25</t>
  </si>
  <si>
    <t>2024/25       £</t>
  </si>
  <si>
    <t>Pavilion</t>
  </si>
  <si>
    <t>Skatepark</t>
  </si>
  <si>
    <t>MUGA</t>
  </si>
  <si>
    <t>Locum Clerk</t>
  </si>
  <si>
    <t>Pavilion Internal equipment</t>
  </si>
  <si>
    <t>CCTV</t>
  </si>
  <si>
    <t>External Equipment</t>
  </si>
  <si>
    <t>Play Equipment</t>
  </si>
  <si>
    <t>Millennium Garden</t>
  </si>
  <si>
    <t>Toilets</t>
  </si>
  <si>
    <t>Allotments</t>
  </si>
  <si>
    <t>Pavilion Car Park</t>
  </si>
  <si>
    <t>Bus Shelters</t>
  </si>
  <si>
    <t>Benches</t>
  </si>
  <si>
    <t>Notice Boards</t>
  </si>
  <si>
    <t>Office Equipment</t>
  </si>
  <si>
    <t>Village Car Park</t>
  </si>
  <si>
    <t>Defibrillators</t>
  </si>
  <si>
    <t>Election</t>
  </si>
  <si>
    <t>Prudent Reserve</t>
  </si>
  <si>
    <t>Outdoor Gym</t>
  </si>
  <si>
    <t xml:space="preserve">Precept was reduced due to incorrect budget calculations by councillors - there was no calculation / consideration made for expenditure between the budget setting process and the end of year expenditure. There was also an incorrect view that there was an excess of funds within earmarked reserves.
</t>
  </si>
  <si>
    <t xml:space="preserve">S106 income </t>
  </si>
  <si>
    <t>local mainenance partnership</t>
  </si>
  <si>
    <t>23/24 pitch hire invoices were issued / received in 24/25</t>
  </si>
  <si>
    <t>BT - Credited back money held on account</t>
  </si>
  <si>
    <t>EDF  - Credited back money held on account</t>
  </si>
  <si>
    <t>BT - Refund due to incorrect billing</t>
  </si>
  <si>
    <t>Installation of playpark gate</t>
  </si>
  <si>
    <t xml:space="preserve">Repair of play park roundabout </t>
  </si>
  <si>
    <t>Backdated business rates for public toilets</t>
  </si>
  <si>
    <t>Playpark repairs</t>
  </si>
  <si>
    <t xml:space="preserve">Repairs to pavilion entrance </t>
  </si>
  <si>
    <t xml:space="preserve">
- Previous Clerk left Novemeber 2023 and a locum RFO took over November 2023 until May 2024. 
 - Previous Clerk was employed on 16 hours per week and at a lower hourly rate than the current clerk. There was also 1 month in 2023 where no paid clerk was in post
- Locum RFO was employed on 5 - 10 hours per week
- Current Clerk employed in May 2024 at 20 hours per week but has been averaging around 25 hours per week, and is paid a higher salary than previous Clerk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</si>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</sst>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quot;£&quot;#,##0.00"/>
  </numFmts>
  <fonts count="23" x14ac:knownFonts="1">
    <font>
      <sz val="11"/>
      <color theme="1"/>
      <name val="Calibri"/>
      <family val="2"/>
      <scheme val="minor"/>
    </font>
    <font>
      <sz val="12"/>
      <color theme="1"/>
      <name val="Calibri"/>
      <family val="2"/>
      <scheme val="minor"/>
    </font>
    <font>
      <i/>
      <sz val="8"/>
      <color theme="1"/>
      <name val="Calibri"/>
      <family val="2"/>
      <scheme val="minor"/>
    </font>
    <font>
      <b/>
      <i/>
      <sz val="11"/>
      <color theme="1"/>
      <name val="Calibri"/>
      <family val="2"/>
      <scheme val="minor"/>
    </font>
    <font>
      <b/>
      <sz val="10"/>
      <color theme="1"/>
      <name val="Calibri"/>
      <family val="2"/>
      <scheme val="minor"/>
    </font>
    <font>
      <sz val="11"/>
      <color theme="1"/>
      <name val="Calibri"/>
      <family val="2"/>
      <scheme val="minor"/>
    </font>
    <font>
      <b/>
      <i/>
      <sz val="8"/>
      <color rgb="FFFF0000"/>
      <name val="Calibri"/>
      <family val="2"/>
      <scheme val="minor"/>
    </font>
    <font>
      <b/>
      <sz val="11"/>
      <color theme="1"/>
      <name val="Calibri"/>
      <family val="2"/>
      <scheme val="minor"/>
    </font>
    <font>
      <sz val="11"/>
      <name val="Calibri"/>
      <family val="2"/>
      <scheme val="minor"/>
    </font>
    <font>
      <b/>
      <i/>
      <sz val="11"/>
      <name val="Calibri"/>
      <family val="2"/>
      <scheme val="minor"/>
    </font>
    <font>
      <i/>
      <sz val="11"/>
      <color theme="1"/>
      <name val="Calibri"/>
      <family val="2"/>
      <scheme val="minor"/>
    </font>
    <font>
      <b/>
      <u/>
      <sz val="11"/>
      <color theme="1"/>
      <name val="Calibri"/>
      <family val="2"/>
      <scheme val="minor"/>
    </font>
    <font>
      <b/>
      <i/>
      <sz val="8"/>
      <name val="Calibri"/>
      <family val="2"/>
      <scheme val="minor"/>
    </font>
    <font>
      <b/>
      <i/>
      <sz val="10"/>
      <color rgb="FFFF0000"/>
      <name val="Trebuchet MS"/>
      <family val="2"/>
    </font>
    <font>
      <b/>
      <i/>
      <sz val="10"/>
      <color rgb="FF00B0F0"/>
      <name val="Trebuchet MS"/>
      <family val="2"/>
    </font>
    <font>
      <sz val="11"/>
      <color rgb="FF00B0F0"/>
      <name val="Calibri"/>
      <family val="2"/>
      <scheme val="minor"/>
    </font>
    <font>
      <sz val="11"/>
      <color theme="1"/>
      <name val="Trebuchet MS"/>
      <family val="2"/>
    </font>
    <font>
      <b/>
      <sz val="11"/>
      <color theme="1"/>
      <name val="Trebuchet MS"/>
      <family val="2"/>
    </font>
    <font>
      <b/>
      <u/>
      <sz val="11"/>
      <color theme="1"/>
      <name val="Trebuchet MS"/>
      <family val="2"/>
    </font>
    <font>
      <b/>
      <i/>
      <sz val="11"/>
      <color theme="1"/>
      <name val="Trebuchet MS"/>
      <family val="2"/>
    </font>
    <font>
      <b/>
      <i/>
      <sz val="11"/>
      <color rgb="FFFF0000"/>
      <name val="Calibri"/>
      <family val="2"/>
      <scheme val="minor"/>
    </font>
    <font>
      <sz val="12"/>
      <color theme="1"/>
      <name val="Calibri"/>
      <family val="2"/>
    </font>
    <font>
      <i/>
      <sz val="1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9" fontId="5" fillId="0" borderId="0" applyFont="0" applyFill="0" applyBorder="0" applyAlignment="0" applyProtection="0"/>
    <xf numFmtId="164" fontId="5" fillId="0" borderId="0" applyFont="0" applyFill="0" applyBorder="0" applyAlignment="0" applyProtection="0"/>
  </cellStyleXfs>
  <cellXfs count="107">
    <xf numFmtId="0" fontId="0" fillId="0" borderId="0" xfId="0"/>
    <xf numFmtId="0" fontId="0" fillId="0" borderId="1" xfId="0" applyBorder="1"/>
    <xf numFmtId="0" fontId="2" fillId="0" borderId="0" xfId="0" applyFont="1"/>
    <xf numFmtId="0" fontId="4" fillId="0" borderId="0" xfId="0" applyFont="1"/>
    <xf numFmtId="0" fontId="4" fillId="2" borderId="1" xfId="0" applyFont="1" applyFill="1" applyBorder="1" applyAlignment="1">
      <alignment horizontal="center" wrapText="1"/>
    </xf>
    <xf numFmtId="0" fontId="4" fillId="2" borderId="1" xfId="0" applyFont="1" applyFill="1" applyBorder="1" applyAlignment="1">
      <alignment wrapText="1"/>
    </xf>
    <xf numFmtId="9" fontId="3" fillId="0" borderId="1" xfId="1" applyFont="1" applyBorder="1"/>
    <xf numFmtId="0" fontId="6" fillId="0" borderId="0" xfId="0" applyFont="1"/>
    <xf numFmtId="0" fontId="7" fillId="0" borderId="0" xfId="0" applyFont="1"/>
    <xf numFmtId="0" fontId="7" fillId="0" borderId="1" xfId="0" applyFont="1" applyBorder="1" applyAlignment="1">
      <alignment horizontal="right"/>
    </xf>
    <xf numFmtId="0" fontId="7" fillId="0" borderId="1" xfId="0" applyFont="1" applyBorder="1"/>
    <xf numFmtId="0" fontId="8" fillId="0" borderId="0" xfId="0" applyFont="1"/>
    <xf numFmtId="0" fontId="8" fillId="0" borderId="1" xfId="0" applyFont="1" applyBorder="1"/>
    <xf numFmtId="0" fontId="9" fillId="0" borderId="1" xfId="0" applyFont="1" applyBorder="1"/>
    <xf numFmtId="0" fontId="10" fillId="0" borderId="0" xfId="0" applyFont="1"/>
    <xf numFmtId="0" fontId="11" fillId="0" borderId="0" xfId="0" applyFont="1"/>
    <xf numFmtId="0" fontId="12" fillId="0" borderId="0" xfId="0" applyFont="1"/>
    <xf numFmtId="0" fontId="9" fillId="0" borderId="0" xfId="0" applyFont="1"/>
    <xf numFmtId="0" fontId="13" fillId="0" borderId="0" xfId="0" applyFont="1"/>
    <xf numFmtId="0" fontId="14" fillId="0" borderId="0" xfId="0" applyFont="1"/>
    <xf numFmtId="0" fontId="15" fillId="0" borderId="0" xfId="0" applyFont="1"/>
    <xf numFmtId="0" fontId="0" fillId="0" borderId="0" xfId="0" applyAlignment="1">
      <alignment horizontal="left" vertical="top"/>
    </xf>
    <xf numFmtId="0" fontId="0" fillId="0" borderId="0" xfId="0" applyAlignment="1">
      <alignment vertical="top" wrapText="1"/>
    </xf>
    <xf numFmtId="0" fontId="0" fillId="0" borderId="9" xfId="0" applyBorder="1" applyAlignment="1">
      <alignment vertical="top" wrapText="1"/>
    </xf>
    <xf numFmtId="0" fontId="0" fillId="0" borderId="0" xfId="0" applyAlignment="1">
      <alignment horizontal="left" vertical="top" wrapText="1"/>
    </xf>
    <xf numFmtId="0" fontId="0" fillId="0" borderId="9" xfId="0" applyBorder="1" applyAlignment="1">
      <alignment horizontal="left" vertical="top" wrapText="1"/>
    </xf>
    <xf numFmtId="0" fontId="11" fillId="0" borderId="0" xfId="0" applyFont="1" applyAlignment="1">
      <alignment vertical="top" wrapText="1"/>
    </xf>
    <xf numFmtId="0" fontId="0" fillId="2" borderId="4" xfId="0" applyFill="1" applyBorder="1" applyAlignment="1">
      <alignment vertical="top" wrapText="1"/>
    </xf>
    <xf numFmtId="0" fontId="0" fillId="2" borderId="6" xfId="0" applyFill="1" applyBorder="1" applyAlignment="1">
      <alignment vertical="top" wrapText="1"/>
    </xf>
    <xf numFmtId="15" fontId="7" fillId="2" borderId="1" xfId="0" applyNumberFormat="1" applyFont="1" applyFill="1" applyBorder="1" applyAlignment="1">
      <alignment horizontal="center"/>
    </xf>
    <xf numFmtId="0" fontId="0" fillId="3" borderId="6" xfId="0" applyFill="1" applyBorder="1" applyAlignment="1">
      <alignment horizontal="left" vertical="top" wrapText="1"/>
    </xf>
    <xf numFmtId="0" fontId="0" fillId="3" borderId="6" xfId="0" applyFill="1" applyBorder="1" applyAlignment="1">
      <alignment vertical="top" wrapText="1"/>
    </xf>
    <xf numFmtId="0" fontId="0" fillId="3" borderId="7" xfId="0" applyFill="1" applyBorder="1" applyAlignment="1">
      <alignment vertical="top" wrapText="1"/>
    </xf>
    <xf numFmtId="0" fontId="0" fillId="3" borderId="4" xfId="0" applyFill="1" applyBorder="1" applyAlignment="1">
      <alignment vertical="top" wrapText="1"/>
    </xf>
    <xf numFmtId="0" fontId="0" fillId="4" borderId="1" xfId="0" applyFill="1" applyBorder="1" applyAlignment="1">
      <alignment horizontal="left" vertical="top"/>
    </xf>
    <xf numFmtId="0" fontId="0" fillId="4" borderId="8" xfId="0" applyFill="1" applyBorder="1" applyAlignment="1">
      <alignment horizontal="left" vertical="top"/>
    </xf>
    <xf numFmtId="0" fontId="0" fillId="3" borderId="1" xfId="0" applyFill="1" applyBorder="1"/>
    <xf numFmtId="0" fontId="7" fillId="2" borderId="10" xfId="0" applyFont="1" applyFill="1" applyBorder="1" applyAlignment="1">
      <alignment horizontal="center" vertical="top" wrapText="1"/>
    </xf>
    <xf numFmtId="0" fontId="7" fillId="2" borderId="2" xfId="0" applyFont="1" applyFill="1" applyBorder="1" applyAlignment="1">
      <alignment horizontal="center" vertical="top" wrapText="1"/>
    </xf>
    <xf numFmtId="0" fontId="0" fillId="3" borderId="2" xfId="0" applyFill="1" applyBorder="1" applyAlignment="1">
      <alignment horizontal="left" vertical="top" wrapText="1"/>
    </xf>
    <xf numFmtId="0" fontId="0" fillId="3" borderId="11" xfId="0" applyFill="1" applyBorder="1" applyAlignment="1">
      <alignment horizontal="left" vertical="top" wrapText="1"/>
    </xf>
    <xf numFmtId="0" fontId="0" fillId="3" borderId="10" xfId="0" applyFill="1" applyBorder="1" applyAlignment="1">
      <alignment horizontal="left" vertical="top" wrapText="1"/>
    </xf>
    <xf numFmtId="0" fontId="7" fillId="2" borderId="12" xfId="0" applyFont="1" applyFill="1" applyBorder="1" applyAlignment="1">
      <alignment horizontal="center" vertical="top" wrapText="1"/>
    </xf>
    <xf numFmtId="0" fontId="0" fillId="5" borderId="13" xfId="0" applyFill="1" applyBorder="1"/>
    <xf numFmtId="0" fontId="0" fillId="5" borderId="13" xfId="0" applyFill="1" applyBorder="1" applyAlignment="1">
      <alignment horizontal="left" vertical="top"/>
    </xf>
    <xf numFmtId="0" fontId="0" fillId="5" borderId="12" xfId="0" applyFill="1" applyBorder="1"/>
    <xf numFmtId="0" fontId="0" fillId="0" borderId="13" xfId="0" applyBorder="1" applyAlignment="1">
      <alignment horizontal="left" vertical="top" wrapText="1"/>
    </xf>
    <xf numFmtId="0" fontId="7" fillId="2" borderId="10" xfId="0" applyFont="1" applyFill="1" applyBorder="1" applyAlignment="1">
      <alignment horizontal="center"/>
    </xf>
    <xf numFmtId="15" fontId="7" fillId="2" borderId="2" xfId="0" applyNumberFormat="1" applyFont="1" applyFill="1" applyBorder="1" applyAlignment="1">
      <alignment horizontal="center"/>
    </xf>
    <xf numFmtId="9" fontId="0" fillId="4" borderId="2" xfId="1" applyFont="1" applyFill="1" applyBorder="1" applyAlignment="1">
      <alignment horizontal="center" vertical="top"/>
    </xf>
    <xf numFmtId="0" fontId="0" fillId="4" borderId="2" xfId="0" applyFill="1" applyBorder="1" applyAlignment="1">
      <alignment horizontal="center" vertical="top"/>
    </xf>
    <xf numFmtId="0" fontId="0" fillId="4" borderId="11" xfId="0" applyFill="1" applyBorder="1" applyAlignment="1">
      <alignment horizontal="center" vertical="top"/>
    </xf>
    <xf numFmtId="0" fontId="0" fillId="0" borderId="9" xfId="0" applyBorder="1" applyAlignment="1">
      <alignment horizontal="center"/>
    </xf>
    <xf numFmtId="0" fontId="0" fillId="4" borderId="10" xfId="0" applyFill="1" applyBorder="1" applyAlignment="1">
      <alignment horizontal="center" vertical="top"/>
    </xf>
    <xf numFmtId="0" fontId="0" fillId="2" borderId="10" xfId="0" applyFill="1" applyBorder="1" applyAlignment="1">
      <alignment horizontal="center" vertical="top"/>
    </xf>
    <xf numFmtId="0" fontId="0" fillId="2" borderId="2" xfId="0" applyFill="1" applyBorder="1" applyAlignment="1">
      <alignment horizontal="center" vertical="top"/>
    </xf>
    <xf numFmtId="0" fontId="0" fillId="2" borderId="11" xfId="0" applyFill="1" applyBorder="1" applyAlignment="1">
      <alignment horizontal="center" vertical="top"/>
    </xf>
    <xf numFmtId="9" fontId="0" fillId="2" borderId="10" xfId="1" applyFont="1" applyFill="1" applyBorder="1" applyAlignment="1">
      <alignment horizontal="center" vertical="top"/>
    </xf>
    <xf numFmtId="9" fontId="0" fillId="4" borderId="11" xfId="1" applyFont="1" applyFill="1" applyBorder="1" applyAlignment="1">
      <alignment horizontal="center" vertical="top"/>
    </xf>
    <xf numFmtId="0" fontId="16" fillId="0" borderId="0" xfId="0" applyFont="1"/>
    <xf numFmtId="0" fontId="17" fillId="0" borderId="0" xfId="0" applyFont="1"/>
    <xf numFmtId="0" fontId="16" fillId="6" borderId="0" xfId="0" applyFont="1" applyFill="1"/>
    <xf numFmtId="0" fontId="16" fillId="0" borderId="14" xfId="0" applyFont="1" applyBorder="1"/>
    <xf numFmtId="0" fontId="18" fillId="0" borderId="0" xfId="0" applyFont="1"/>
    <xf numFmtId="0" fontId="16" fillId="3" borderId="1" xfId="0" applyFont="1" applyFill="1" applyBorder="1"/>
    <xf numFmtId="0" fontId="16" fillId="0" borderId="0" xfId="0" applyFont="1" applyAlignment="1">
      <alignment horizontal="right"/>
    </xf>
    <xf numFmtId="9" fontId="19" fillId="0" borderId="0" xfId="1" applyFont="1" applyBorder="1"/>
    <xf numFmtId="164" fontId="0" fillId="4" borderId="1" xfId="2" applyFont="1" applyFill="1" applyBorder="1" applyAlignment="1">
      <alignment horizontal="center" vertical="top"/>
    </xf>
    <xf numFmtId="164" fontId="0" fillId="2" borderId="8" xfId="2" applyFont="1" applyFill="1" applyBorder="1" applyAlignment="1">
      <alignment horizontal="center" vertical="top"/>
    </xf>
    <xf numFmtId="164" fontId="0" fillId="4" borderId="5" xfId="2" applyFont="1" applyFill="1" applyBorder="1" applyAlignment="1">
      <alignment horizontal="center" vertical="top"/>
    </xf>
    <xf numFmtId="164" fontId="0" fillId="4" borderId="8" xfId="2" applyFont="1" applyFill="1" applyBorder="1" applyAlignment="1">
      <alignment horizontal="center" vertical="top"/>
    </xf>
    <xf numFmtId="0" fontId="4" fillId="2" borderId="2" xfId="0" applyFont="1" applyFill="1" applyBorder="1" applyAlignment="1">
      <alignment wrapText="1"/>
    </xf>
    <xf numFmtId="0" fontId="0" fillId="0" borderId="3" xfId="0" applyBorder="1" applyAlignment="1">
      <alignment wrapText="1"/>
    </xf>
    <xf numFmtId="0" fontId="9" fillId="2" borderId="1" xfId="0" applyFont="1" applyFill="1" applyBorder="1"/>
    <xf numFmtId="0" fontId="7" fillId="2" borderId="1" xfId="0" applyFont="1" applyFill="1" applyBorder="1"/>
    <xf numFmtId="0" fontId="20" fillId="0" borderId="0" xfId="0" applyFont="1"/>
    <xf numFmtId="0" fontId="1" fillId="0" borderId="0" xfId="0" applyFont="1"/>
    <xf numFmtId="165" fontId="21" fillId="0" borderId="0" xfId="0" applyNumberFormat="1" applyFont="1"/>
    <xf numFmtId="4" fontId="21" fillId="0" borderId="0" xfId="0" applyNumberFormat="1" applyFont="1"/>
    <xf numFmtId="4" fontId="16" fillId="0" borderId="14" xfId="0" applyNumberFormat="1" applyFont="1" applyBorder="1"/>
    <xf numFmtId="0" fontId="22" fillId="0" borderId="1" xfId="0" applyFont="1" applyBorder="1"/>
    <xf numFmtId="4" fontId="17" fillId="0" borderId="15" xfId="0" applyNumberFormat="1" applyFont="1" applyBorder="1"/>
    <xf numFmtId="4" fontId="16" fillId="0" borderId="0" xfId="0" applyNumberFormat="1" applyFont="1"/>
    <xf numFmtId="0" fontId="6" fillId="0" borderId="1" xfId="0" applyFont="1" applyBorder="1"/>
    <xf numFmtId="0" fontId="7" fillId="2" borderId="5" xfId="0" applyFont="1" applyFill="1" applyBorder="1" applyAlignment="1">
      <alignment horizontal="center"/>
    </xf>
    <xf numFmtId="0" fontId="7" fillId="0" borderId="0" xfId="0" applyFont="1" applyAlignment="1">
      <alignment vertical="top" wrapText="1"/>
    </xf>
    <xf numFmtId="0" fontId="7" fillId="0" borderId="0" xfId="0" applyFont="1"/>
    <xf numFmtId="0" fontId="8" fillId="0" borderId="2" xfId="0" applyFont="1" applyBorder="1"/>
    <xf numFmtId="0" fontId="0" fillId="0" borderId="3" xfId="0" applyBorder="1"/>
    <xf numFmtId="0" fontId="7" fillId="0" borderId="2" xfId="0" applyFont="1" applyBorder="1"/>
    <xf numFmtId="0" fontId="4" fillId="2" borderId="2" xfId="0" applyFont="1" applyFill="1" applyBorder="1" applyAlignment="1">
      <alignment wrapText="1"/>
    </xf>
    <xf numFmtId="0" fontId="0" fillId="0" borderId="3" xfId="0" applyBorder="1" applyAlignment="1">
      <alignment wrapText="1"/>
    </xf>
    <xf numFmtId="0" fontId="8" fillId="0" borderId="16" xfId="0" applyFont="1" applyBorder="1" applyAlignment="1">
      <alignment horizontal="left" vertical="top" wrapText="1"/>
    </xf>
    <xf numFmtId="0" fontId="8" fillId="0" borderId="17" xfId="0" applyFont="1" applyBorder="1" applyAlignment="1">
      <alignment horizontal="left" vertical="top" wrapText="1"/>
    </xf>
    <xf numFmtId="0" fontId="8" fillId="0" borderId="18" xfId="0" applyFont="1" applyBorder="1" applyAlignment="1">
      <alignment horizontal="left" vertical="top" wrapText="1"/>
    </xf>
    <xf numFmtId="0" fontId="8" fillId="0" borderId="19" xfId="0" applyFont="1" applyBorder="1" applyAlignment="1">
      <alignment horizontal="left" vertical="top" wrapText="1"/>
    </xf>
    <xf numFmtId="0" fontId="8" fillId="0" borderId="20" xfId="0" applyFont="1" applyBorder="1" applyAlignment="1">
      <alignment horizontal="left" vertical="top" wrapText="1"/>
    </xf>
    <xf numFmtId="0" fontId="8" fillId="0" borderId="21" xfId="0" applyFont="1" applyBorder="1" applyAlignment="1">
      <alignment horizontal="left" vertical="top" wrapText="1"/>
    </xf>
    <xf numFmtId="0" fontId="8" fillId="0" borderId="3" xfId="0" applyFont="1" applyBorder="1"/>
    <xf numFmtId="0" fontId="9" fillId="0" borderId="16" xfId="0" applyFont="1" applyBorder="1" applyAlignment="1">
      <alignment horizontal="left" wrapText="1"/>
    </xf>
    <xf numFmtId="0" fontId="9" fillId="0" borderId="17" xfId="0" applyFont="1" applyBorder="1" applyAlignment="1">
      <alignment horizontal="left" wrapText="1"/>
    </xf>
    <xf numFmtId="0" fontId="9" fillId="0" borderId="18" xfId="0" applyFont="1" applyBorder="1" applyAlignment="1">
      <alignment horizontal="left" wrapText="1"/>
    </xf>
    <xf numFmtId="0" fontId="9" fillId="0" borderId="19" xfId="0" applyFont="1" applyBorder="1" applyAlignment="1">
      <alignment horizontal="left" wrapText="1"/>
    </xf>
    <xf numFmtId="0" fontId="9" fillId="0" borderId="20" xfId="0" applyFont="1" applyBorder="1" applyAlignment="1">
      <alignment horizontal="left" wrapText="1"/>
    </xf>
    <xf numFmtId="0" fontId="9" fillId="0" borderId="21" xfId="0" applyFont="1" applyBorder="1" applyAlignment="1">
      <alignment horizontal="left" wrapText="1"/>
    </xf>
    <xf numFmtId="0" fontId="9" fillId="0" borderId="2" xfId="0" applyFont="1" applyBorder="1"/>
    <xf numFmtId="0" fontId="9" fillId="0" borderId="3" xfId="0" applyFont="1" applyBorder="1"/>
  </cellXfs>
  <cellStyles count="3">
    <cellStyle name="Comma" xfId="2" builtinId="3"/>
    <cellStyle name="Normal" xfId="0" builtinId="0"/>
    <cellStyle name="Per cent" xfId="1" builtinId="5"/>
  </cellStyles>
  <dxfs count="7">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A7ED1-8665-4D3D-A776-EE9DC5C1B51B}">
  <sheetPr>
    <pageSetUpPr fitToPage="1"/>
  </sheetPr>
  <dimension ref="B1:J17"/>
  <sheetViews>
    <sheetView tabSelected="1" topLeftCell="A4" workbookViewId="0">
      <selection activeCell="C18" sqref="C18"/>
    </sheetView>
  </sheetViews>
  <sheetFormatPr baseColWidth="10" defaultColWidth="8.83203125" defaultRowHeight="15" x14ac:dyDescent="0.2"/>
  <cols>
    <col min="1" max="1" width="4.1640625" customWidth="1"/>
    <col min="2" max="2" width="28.6640625" style="22" customWidth="1"/>
    <col min="3" max="6" width="16.5" customWidth="1"/>
    <col min="7" max="8" width="16.5" hidden="1" customWidth="1"/>
    <col min="9" max="9" width="77.1640625" style="24" customWidth="1"/>
    <col min="10" max="10" width="23.1640625" bestFit="1" customWidth="1"/>
  </cols>
  <sheetData>
    <row r="1" spans="2:10" ht="17.25" customHeight="1" x14ac:dyDescent="0.2">
      <c r="B1" s="26" t="s">
        <v>63</v>
      </c>
    </row>
    <row r="3" spans="2:10" ht="15" customHeight="1" x14ac:dyDescent="0.2">
      <c r="B3" s="85" t="s">
        <v>36</v>
      </c>
      <c r="C3" s="86"/>
      <c r="D3" s="86"/>
      <c r="E3" s="86"/>
      <c r="F3" s="86"/>
      <c r="G3" s="86"/>
      <c r="H3" s="86"/>
      <c r="I3" s="86"/>
    </row>
    <row r="4" spans="2:10" ht="15" customHeight="1" thickBot="1" x14ac:dyDescent="0.25"/>
    <row r="5" spans="2:10" ht="15" customHeight="1" x14ac:dyDescent="0.2">
      <c r="B5" s="27"/>
      <c r="C5" s="84" t="s">
        <v>13</v>
      </c>
      <c r="D5" s="84"/>
      <c r="E5" s="47"/>
      <c r="F5" s="47"/>
      <c r="G5" s="47"/>
      <c r="H5" s="47"/>
      <c r="I5" s="37" t="s">
        <v>14</v>
      </c>
      <c r="J5" s="42" t="s">
        <v>40</v>
      </c>
    </row>
    <row r="6" spans="2:10" ht="32" x14ac:dyDescent="0.2">
      <c r="B6" s="28"/>
      <c r="C6" s="29">
        <v>45382</v>
      </c>
      <c r="D6" s="29">
        <v>45747</v>
      </c>
      <c r="E6" s="48" t="s">
        <v>41</v>
      </c>
      <c r="F6" s="48" t="s">
        <v>42</v>
      </c>
      <c r="G6" s="48"/>
      <c r="H6" s="48"/>
      <c r="I6" s="38" t="s">
        <v>35</v>
      </c>
      <c r="J6" s="43"/>
    </row>
    <row r="7" spans="2:10" s="21" customFormat="1" ht="32" x14ac:dyDescent="0.2">
      <c r="B7" s="30" t="s">
        <v>15</v>
      </c>
      <c r="C7" s="67">
        <v>148337</v>
      </c>
      <c r="D7" s="67">
        <v>166482</v>
      </c>
      <c r="E7" s="55"/>
      <c r="F7" s="55"/>
      <c r="G7" s="50"/>
      <c r="H7" s="50"/>
      <c r="I7" s="39" t="s">
        <v>34</v>
      </c>
      <c r="J7" s="44"/>
    </row>
    <row r="8" spans="2:10" s="21" customFormat="1" ht="32" x14ac:dyDescent="0.2">
      <c r="B8" s="30" t="s">
        <v>16</v>
      </c>
      <c r="C8" s="67">
        <v>50000</v>
      </c>
      <c r="D8" s="67">
        <v>35000</v>
      </c>
      <c r="E8" s="50">
        <f>D8-C8</f>
        <v>-15000</v>
      </c>
      <c r="F8" s="49">
        <f>IF(AND(C8=0,D8=0),0,IF(C8=0,1,IF(D8=0,-1,(D8-C8)/C8)))</f>
        <v>-0.3</v>
      </c>
      <c r="G8" s="34" t="str">
        <f>IF(E8&gt;100000,"Yes",IF(E8&lt;-100000,"Yes","No"))</f>
        <v>No</v>
      </c>
      <c r="H8" s="34" t="str">
        <f>IF(F8&gt;15%,"Yes",IF(F8&lt;-15%,"Yes","No"))</f>
        <v>Yes</v>
      </c>
      <c r="I8" s="39" t="s">
        <v>17</v>
      </c>
      <c r="J8" s="46" t="str">
        <f>IF(ISBLANK(C8),"Enter figures",IF(G8="Yes","Please explain within the relevant tab",IF(H8="Yes","Please explain within the relevant tab","No explanation required")))</f>
        <v>Please explain within the relevant tab</v>
      </c>
    </row>
    <row r="9" spans="2:10" s="21" customFormat="1" ht="34.5" customHeight="1" x14ac:dyDescent="0.2">
      <c r="B9" s="30" t="s">
        <v>18</v>
      </c>
      <c r="C9" s="67">
        <v>19752</v>
      </c>
      <c r="D9" s="67">
        <v>31635</v>
      </c>
      <c r="E9" s="50">
        <f t="shared" ref="E9:E12" si="0">D9-C9</f>
        <v>11883</v>
      </c>
      <c r="F9" s="49">
        <f t="shared" ref="F9:F12" si="1">IF(AND(C9=0,D9=0),0,IF(C9=0,1,IF(D9=0,-1,(D9-C9)/C9)))</f>
        <v>0.60160996354799512</v>
      </c>
      <c r="G9" s="34" t="str">
        <f t="shared" ref="G9:G12" si="2">IF(E9&gt;100000,"Yes",IF(E9&lt;-100000,"Yes","No"))</f>
        <v>No</v>
      </c>
      <c r="H9" s="34" t="str">
        <f t="shared" ref="H9:H12" si="3">IF(F9&gt;15%,"Yes",IF(F9&lt;-15%,"Yes","No"))</f>
        <v>Yes</v>
      </c>
      <c r="I9" s="39" t="s">
        <v>19</v>
      </c>
      <c r="J9" s="46" t="str">
        <f>IF(ISBLANK(C9),"Enter figures",IF(G9="Yes","Please explain within the relevant tab",IF(H9="Yes","Please explain within the relevant tab","No explanation required")))</f>
        <v>Please explain within the relevant tab</v>
      </c>
    </row>
    <row r="10" spans="2:10" ht="48" x14ac:dyDescent="0.2">
      <c r="B10" s="31" t="s">
        <v>20</v>
      </c>
      <c r="C10" s="67">
        <v>10621</v>
      </c>
      <c r="D10" s="67">
        <v>20862</v>
      </c>
      <c r="E10" s="50">
        <f t="shared" si="0"/>
        <v>10241</v>
      </c>
      <c r="F10" s="49">
        <f t="shared" si="1"/>
        <v>0.96422182468694095</v>
      </c>
      <c r="G10" s="34" t="str">
        <f t="shared" si="2"/>
        <v>No</v>
      </c>
      <c r="H10" s="34" t="str">
        <f t="shared" si="3"/>
        <v>Yes</v>
      </c>
      <c r="I10" s="39" t="s">
        <v>21</v>
      </c>
      <c r="J10" s="46" t="str">
        <f t="shared" ref="J10:J12" si="4">IF(ISBLANK(C10),"Enter figures",IF(G10="Yes","Please explain within the relevant tab",IF(H10="Yes","Please explain within the relevant tab","No explanation required")))</f>
        <v>Please explain within the relevant tab</v>
      </c>
    </row>
    <row r="11" spans="2:10" ht="32" x14ac:dyDescent="0.2">
      <c r="B11" s="31" t="s">
        <v>22</v>
      </c>
      <c r="C11" s="67">
        <v>0</v>
      </c>
      <c r="D11" s="67">
        <v>0</v>
      </c>
      <c r="E11" s="50">
        <f t="shared" si="0"/>
        <v>0</v>
      </c>
      <c r="F11" s="49">
        <f t="shared" si="1"/>
        <v>0</v>
      </c>
      <c r="G11" s="34" t="str">
        <f t="shared" si="2"/>
        <v>No</v>
      </c>
      <c r="H11" s="34" t="str">
        <f t="shared" si="3"/>
        <v>No</v>
      </c>
      <c r="I11" s="39" t="s">
        <v>23</v>
      </c>
      <c r="J11" s="46" t="str">
        <f t="shared" si="4"/>
        <v>No explanation required</v>
      </c>
    </row>
    <row r="12" spans="2:10" ht="32" x14ac:dyDescent="0.2">
      <c r="B12" s="31" t="s">
        <v>24</v>
      </c>
      <c r="C12" s="67">
        <v>40986</v>
      </c>
      <c r="D12" s="67">
        <v>60581</v>
      </c>
      <c r="E12" s="50">
        <f t="shared" si="0"/>
        <v>19595</v>
      </c>
      <c r="F12" s="49">
        <f t="shared" si="1"/>
        <v>0.4780900795393549</v>
      </c>
      <c r="G12" s="34" t="str">
        <f t="shared" si="2"/>
        <v>No</v>
      </c>
      <c r="H12" s="34" t="str">
        <f t="shared" si="3"/>
        <v>Yes</v>
      </c>
      <c r="I12" s="39" t="s">
        <v>25</v>
      </c>
      <c r="J12" s="46" t="str">
        <f t="shared" si="4"/>
        <v>Please explain within the relevant tab</v>
      </c>
    </row>
    <row r="13" spans="2:10" ht="38.25" customHeight="1" thickBot="1" x14ac:dyDescent="0.25">
      <c r="B13" s="32" t="s">
        <v>26</v>
      </c>
      <c r="C13" s="68">
        <f>C7+C8+C9-C10-C11-C12</f>
        <v>166482</v>
      </c>
      <c r="D13" s="68">
        <f>D7+D8+D9-D10-D11-D12</f>
        <v>151674</v>
      </c>
      <c r="E13" s="56"/>
      <c r="F13" s="56"/>
      <c r="G13" s="51"/>
      <c r="H13" s="51"/>
      <c r="I13" s="40" t="s">
        <v>27</v>
      </c>
      <c r="J13" s="46" t="s">
        <v>58</v>
      </c>
    </row>
    <row r="14" spans="2:10" ht="16" thickBot="1" x14ac:dyDescent="0.25">
      <c r="B14" s="23"/>
      <c r="C14" s="52" t="s">
        <v>50</v>
      </c>
      <c r="D14" s="52" t="s">
        <v>50</v>
      </c>
      <c r="E14" s="52"/>
      <c r="F14" s="52"/>
      <c r="G14" s="52"/>
      <c r="H14" s="52"/>
      <c r="I14" s="25"/>
      <c r="J14" s="46"/>
    </row>
    <row r="15" spans="2:10" ht="32" x14ac:dyDescent="0.2">
      <c r="B15" s="33" t="s">
        <v>28</v>
      </c>
      <c r="C15" s="69">
        <v>166482</v>
      </c>
      <c r="D15" s="69">
        <v>151674</v>
      </c>
      <c r="E15" s="54"/>
      <c r="F15" s="57"/>
      <c r="G15" s="53"/>
      <c r="H15" s="53"/>
      <c r="I15" s="41" t="s">
        <v>29</v>
      </c>
      <c r="J15" s="45"/>
    </row>
    <row r="16" spans="2:10" ht="32" x14ac:dyDescent="0.2">
      <c r="B16" s="31" t="s">
        <v>30</v>
      </c>
      <c r="C16" s="67">
        <v>483563</v>
      </c>
      <c r="D16" s="67">
        <v>487108</v>
      </c>
      <c r="E16" s="50">
        <f>D16-C16</f>
        <v>3545</v>
      </c>
      <c r="F16" s="49">
        <f t="shared" ref="F16:F17" si="5">IF(AND(C16=0,D16=0),0,IF(C16=0,1,IF(D16=0,-1,(D16-C16)/C16)))</f>
        <v>7.3309992700020471E-3</v>
      </c>
      <c r="G16" s="34" t="str">
        <f t="shared" ref="G16:G17" si="6">IF(E16&gt;100000,"Yes",IF(E16&lt;-100000,"Yes","No"))</f>
        <v>No</v>
      </c>
      <c r="H16" s="34" t="str">
        <f t="shared" ref="H16:H17" si="7">IF(F16&gt;15%,"Yes",IF(F16&lt;-15%,"Yes","No"))</f>
        <v>No</v>
      </c>
      <c r="I16" s="39" t="s">
        <v>31</v>
      </c>
      <c r="J16" s="46" t="str">
        <f t="shared" ref="J16:J17" si="8">IF(ISBLANK(C16),"Enter figures",IF(G16="Yes","Please explain within the relevant tab",IF(H16="Yes","Please explain within the relevant tab","No explanation required")))</f>
        <v>No explanation required</v>
      </c>
    </row>
    <row r="17" spans="2:10" ht="17" thickBot="1" x14ac:dyDescent="0.25">
      <c r="B17" s="32" t="s">
        <v>32</v>
      </c>
      <c r="C17" s="70">
        <v>0</v>
      </c>
      <c r="D17" s="70">
        <v>0</v>
      </c>
      <c r="E17" s="51">
        <f>D17-C17</f>
        <v>0</v>
      </c>
      <c r="F17" s="58">
        <f t="shared" si="5"/>
        <v>0</v>
      </c>
      <c r="G17" s="35" t="str">
        <f t="shared" si="6"/>
        <v>No</v>
      </c>
      <c r="H17" s="35" t="str">
        <f t="shared" si="7"/>
        <v>No</v>
      </c>
      <c r="I17" s="40" t="s">
        <v>33</v>
      </c>
      <c r="J17" s="46" t="str">
        <f t="shared" si="8"/>
        <v>No explanation required</v>
      </c>
    </row>
  </sheetData>
  <mergeCells count="2">
    <mergeCell ref="C5:D5"/>
    <mergeCell ref="B3:I3"/>
  </mergeCells>
  <conditionalFormatting sqref="E8:E12 E16:E17">
    <cfRule type="cellIs" dxfId="6" priority="6" operator="lessThan">
      <formula>-100000</formula>
    </cfRule>
    <cfRule type="cellIs" dxfId="5" priority="7" operator="greaterThan">
      <formula>100000</formula>
    </cfRule>
  </conditionalFormatting>
  <conditionalFormatting sqref="F8:F12 F15:F17">
    <cfRule type="cellIs" dxfId="4" priority="4" operator="lessThan">
      <formula>-0.15</formula>
    </cfRule>
    <cfRule type="cellIs" dxfId="3" priority="5" operator="greaterThan">
      <formula>0.15</formula>
    </cfRule>
  </conditionalFormatting>
  <conditionalFormatting sqref="J8:J12">
    <cfRule type="cellIs" dxfId="2" priority="3" operator="equal">
      <formula>"Please explain within the relevant tab"</formula>
    </cfRule>
  </conditionalFormatting>
  <conditionalFormatting sqref="J13">
    <cfRule type="cellIs" dxfId="1" priority="2" operator="equal">
      <formula>"Please explain in the Reserves tab"</formula>
    </cfRule>
  </conditionalFormatting>
  <conditionalFormatting sqref="J16:J17">
    <cfRule type="cellIs" dxfId="0" priority="1" operator="equal">
      <formula>"Please explain within the relevant tab"</formula>
    </cfRule>
  </conditionalFormatting>
  <pageMargins left="0.7" right="0.7" top="0.75" bottom="0.75" header="0.3" footer="0.3"/>
  <pageSetup paperSize="9" scale="66" orientation="landscape" horizontalDpi="1200" verticalDpi="1200" r:id="rId1"/>
  <customProperties>
    <customPr name="OrphanNamesChecke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9"/>
  <sheetViews>
    <sheetView zoomScale="108" workbookViewId="0">
      <selection activeCell="F6" sqref="F6:F7"/>
    </sheetView>
  </sheetViews>
  <sheetFormatPr baseColWidth="10" defaultColWidth="8.83203125" defaultRowHeight="15" x14ac:dyDescent="0.2"/>
  <cols>
    <col min="1" max="1" width="6.83203125" bestFit="1" customWidth="1"/>
    <col min="2" max="2" width="11.33203125" customWidth="1"/>
    <col min="3" max="3" width="10.6640625" customWidth="1"/>
    <col min="4" max="4" width="10.5" bestFit="1" customWidth="1"/>
    <col min="5" max="5" width="9.83203125" customWidth="1"/>
    <col min="6" max="6" width="70.6640625" bestFit="1" customWidth="1"/>
  </cols>
  <sheetData>
    <row r="1" spans="2:6" x14ac:dyDescent="0.2">
      <c r="B1" s="15" t="s">
        <v>2</v>
      </c>
    </row>
    <row r="3" spans="2:6" x14ac:dyDescent="0.2">
      <c r="B3" s="8"/>
    </row>
    <row r="4" spans="2:6" x14ac:dyDescent="0.2">
      <c r="B4" t="s">
        <v>51</v>
      </c>
      <c r="C4" s="36">
        <v>50000</v>
      </c>
      <c r="D4" t="s">
        <v>64</v>
      </c>
      <c r="E4" s="36">
        <v>35000</v>
      </c>
    </row>
    <row r="6" spans="2:6" x14ac:dyDescent="0.2">
      <c r="D6" t="s">
        <v>3</v>
      </c>
      <c r="E6" s="1">
        <f>E4-C4</f>
        <v>-15000</v>
      </c>
    </row>
    <row r="7" spans="2:6" x14ac:dyDescent="0.2">
      <c r="D7" t="s">
        <v>37</v>
      </c>
      <c r="E7" s="6">
        <f>IF(AND(C4=0,E4=0),0,IF(C4=0,1,IF(E4=0,-1,(E4-C4)/C4)))</f>
        <v>-0.3</v>
      </c>
      <c r="F7" t="str">
        <f>IF(E7&lt;-0.15,"yes explain",IF(E7&gt;0.15,"Yes explain","No explanation required"))</f>
        <v>yes explain</v>
      </c>
    </row>
    <row r="9" spans="2:6" x14ac:dyDescent="0.2">
      <c r="B9" s="8" t="s">
        <v>5</v>
      </c>
    </row>
    <row r="10" spans="2:6" x14ac:dyDescent="0.2">
      <c r="B10" s="8"/>
    </row>
    <row r="11" spans="2:6" s="3" customFormat="1" x14ac:dyDescent="0.2">
      <c r="B11" s="4" t="s">
        <v>52</v>
      </c>
      <c r="C11" s="4" t="s">
        <v>65</v>
      </c>
      <c r="D11" s="5" t="s">
        <v>3</v>
      </c>
      <c r="E11" s="90" t="s">
        <v>1</v>
      </c>
      <c r="F11" s="91"/>
    </row>
    <row r="12" spans="2:6" s="11" customFormat="1" x14ac:dyDescent="0.2">
      <c r="B12" s="1">
        <v>50000</v>
      </c>
      <c r="C12" s="1">
        <v>35000</v>
      </c>
      <c r="D12" s="13">
        <f t="shared" ref="D12:D25" si="0">C12-B12</f>
        <v>-15000</v>
      </c>
      <c r="E12" s="92" t="s">
        <v>87</v>
      </c>
      <c r="F12" s="93"/>
    </row>
    <row r="13" spans="2:6" s="11" customFormat="1" x14ac:dyDescent="0.2">
      <c r="B13" s="12"/>
      <c r="C13" s="12"/>
      <c r="D13" s="13">
        <f t="shared" si="0"/>
        <v>0</v>
      </c>
      <c r="E13" s="94"/>
      <c r="F13" s="95"/>
    </row>
    <row r="14" spans="2:6" s="11" customFormat="1" x14ac:dyDescent="0.2">
      <c r="B14" s="12"/>
      <c r="C14" s="12"/>
      <c r="D14" s="13">
        <f t="shared" si="0"/>
        <v>0</v>
      </c>
      <c r="E14" s="94"/>
      <c r="F14" s="95"/>
    </row>
    <row r="15" spans="2:6" s="11" customFormat="1" x14ac:dyDescent="0.2">
      <c r="B15" s="12"/>
      <c r="C15" s="12"/>
      <c r="D15" s="13">
        <f t="shared" si="0"/>
        <v>0</v>
      </c>
      <c r="E15" s="96"/>
      <c r="F15" s="97"/>
    </row>
    <row r="16" spans="2:6" s="11" customFormat="1" x14ac:dyDescent="0.2">
      <c r="B16" s="12"/>
      <c r="C16" s="12"/>
      <c r="D16" s="13">
        <f t="shared" si="0"/>
        <v>0</v>
      </c>
      <c r="E16" s="87"/>
      <c r="F16" s="88"/>
    </row>
    <row r="17" spans="1:8" s="11" customFormat="1" x14ac:dyDescent="0.2">
      <c r="B17" s="12"/>
      <c r="C17" s="12"/>
      <c r="D17" s="13">
        <f t="shared" si="0"/>
        <v>0</v>
      </c>
      <c r="E17" s="87"/>
      <c r="F17" s="88"/>
    </row>
    <row r="18" spans="1:8" s="11" customFormat="1" x14ac:dyDescent="0.2">
      <c r="B18" s="12"/>
      <c r="C18" s="12"/>
      <c r="D18" s="13">
        <f t="shared" si="0"/>
        <v>0</v>
      </c>
      <c r="E18" s="87"/>
      <c r="F18" s="88"/>
    </row>
    <row r="19" spans="1:8" s="11" customFormat="1" x14ac:dyDescent="0.2">
      <c r="B19" s="12"/>
      <c r="C19" s="12"/>
      <c r="D19" s="13">
        <f t="shared" si="0"/>
        <v>0</v>
      </c>
      <c r="E19" s="87"/>
      <c r="F19" s="88"/>
    </row>
    <row r="20" spans="1:8" s="11" customFormat="1" x14ac:dyDescent="0.2">
      <c r="B20" s="12"/>
      <c r="C20" s="12"/>
      <c r="D20" s="13">
        <f t="shared" si="0"/>
        <v>0</v>
      </c>
      <c r="E20" s="87"/>
      <c r="F20" s="88"/>
    </row>
    <row r="21" spans="1:8" s="11" customFormat="1" x14ac:dyDescent="0.2">
      <c r="B21" s="12"/>
      <c r="C21" s="12"/>
      <c r="D21" s="13">
        <f t="shared" si="0"/>
        <v>0</v>
      </c>
      <c r="E21" s="87"/>
      <c r="F21" s="88"/>
    </row>
    <row r="22" spans="1:8" s="11" customFormat="1" x14ac:dyDescent="0.2">
      <c r="B22" s="12"/>
      <c r="C22" s="12"/>
      <c r="D22" s="13">
        <f t="shared" si="0"/>
        <v>0</v>
      </c>
      <c r="E22" s="87"/>
      <c r="F22" s="88"/>
    </row>
    <row r="23" spans="1:8" s="11" customFormat="1" x14ac:dyDescent="0.2">
      <c r="B23" s="12"/>
      <c r="C23" s="12"/>
      <c r="D23" s="13">
        <f t="shared" si="0"/>
        <v>0</v>
      </c>
      <c r="E23" s="87"/>
      <c r="F23" s="88"/>
    </row>
    <row r="24" spans="1:8" s="11" customFormat="1" x14ac:dyDescent="0.2">
      <c r="B24" s="12"/>
      <c r="C24" s="12"/>
      <c r="D24" s="13">
        <f t="shared" si="0"/>
        <v>0</v>
      </c>
      <c r="E24" s="87"/>
      <c r="F24" s="88"/>
    </row>
    <row r="25" spans="1:8" s="11" customFormat="1" x14ac:dyDescent="0.2">
      <c r="B25" s="12"/>
      <c r="C25" s="12"/>
      <c r="D25" s="13">
        <f t="shared" si="0"/>
        <v>0</v>
      </c>
      <c r="E25" s="87"/>
      <c r="F25" s="88"/>
    </row>
    <row r="26" spans="1:8" x14ac:dyDescent="0.2">
      <c r="A26" s="9" t="s">
        <v>0</v>
      </c>
      <c r="B26" s="10">
        <f>SUM(B12:B25)</f>
        <v>50000</v>
      </c>
      <c r="C26" s="10">
        <f>SUM(C12:C25)</f>
        <v>35000</v>
      </c>
      <c r="D26" s="10">
        <f>SUM(D12:D25)</f>
        <v>-15000</v>
      </c>
      <c r="E26" s="89"/>
      <c r="F26" s="88"/>
      <c r="G26" s="7"/>
    </row>
    <row r="27" spans="1:8" x14ac:dyDescent="0.2">
      <c r="H27" s="2"/>
    </row>
    <row r="28" spans="1:8" x14ac:dyDescent="0.2">
      <c r="F28" s="7"/>
    </row>
    <row r="29" spans="1:8" x14ac:dyDescent="0.2">
      <c r="A29" s="14" t="s">
        <v>4</v>
      </c>
    </row>
  </sheetData>
  <mergeCells count="13">
    <mergeCell ref="E21:F21"/>
    <mergeCell ref="E11:F11"/>
    <mergeCell ref="E16:F16"/>
    <mergeCell ref="E17:F17"/>
    <mergeCell ref="E18:F18"/>
    <mergeCell ref="E19:F19"/>
    <mergeCell ref="E20:F20"/>
    <mergeCell ref="E12:F15"/>
    <mergeCell ref="E22:F22"/>
    <mergeCell ref="E23:F23"/>
    <mergeCell ref="E24:F24"/>
    <mergeCell ref="E25:F25"/>
    <mergeCell ref="E26:F26"/>
  </mergeCells>
  <pageMargins left="0.7" right="0.7" top="0.75" bottom="0.75" header="0.3" footer="0.3"/>
  <pageSetup paperSize="9" scale="73" orientation="portrait" r:id="rId1"/>
  <customProperties>
    <customPr name="OrphanNamesChecke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C6E6D-982D-4CBC-999B-77CF2B5CB682}">
  <sheetPr>
    <pageSetUpPr fitToPage="1"/>
  </sheetPr>
  <dimension ref="A1:H33"/>
  <sheetViews>
    <sheetView workbookViewId="0">
      <selection activeCell="B15" sqref="B15"/>
    </sheetView>
  </sheetViews>
  <sheetFormatPr baseColWidth="10" defaultColWidth="8.83203125" defaultRowHeight="15" x14ac:dyDescent="0.2"/>
  <cols>
    <col min="1" max="1" width="6.83203125" bestFit="1" customWidth="1"/>
    <col min="2" max="2" width="11.33203125" customWidth="1"/>
    <col min="3" max="3" width="10.6640625" customWidth="1"/>
    <col min="4" max="4" width="10.5" bestFit="1" customWidth="1"/>
    <col min="5" max="5" width="9.83203125" customWidth="1"/>
    <col min="6" max="6" width="70.6640625" bestFit="1" customWidth="1"/>
  </cols>
  <sheetData>
    <row r="1" spans="1:7" x14ac:dyDescent="0.2">
      <c r="B1" s="15" t="s">
        <v>6</v>
      </c>
    </row>
    <row r="3" spans="1:7" x14ac:dyDescent="0.2">
      <c r="B3" s="8"/>
    </row>
    <row r="4" spans="1:7" x14ac:dyDescent="0.2">
      <c r="B4" t="s">
        <v>51</v>
      </c>
      <c r="C4" s="36">
        <v>19752</v>
      </c>
      <c r="D4" t="s">
        <v>64</v>
      </c>
      <c r="E4" s="36">
        <v>31635</v>
      </c>
    </row>
    <row r="6" spans="1:7" x14ac:dyDescent="0.2">
      <c r="D6" t="s">
        <v>3</v>
      </c>
      <c r="E6" s="1">
        <f>E4-C4</f>
        <v>11883</v>
      </c>
    </row>
    <row r="7" spans="1:7" x14ac:dyDescent="0.2">
      <c r="D7" t="s">
        <v>37</v>
      </c>
      <c r="E7" s="6">
        <f>IF(AND(C4=0,E4=0),0,IF(C4=0,1,IF(E4=0,-1,(E4-C4)/C4)))</f>
        <v>0.60160996354799512</v>
      </c>
      <c r="F7" t="str">
        <f>IF(E7&lt;-0.15,"yes explain",IF(E7&gt;0.15,"Yes explain","No explanation required"))</f>
        <v>Yes explain</v>
      </c>
    </row>
    <row r="9" spans="1:7" x14ac:dyDescent="0.2">
      <c r="B9" s="8" t="s">
        <v>5</v>
      </c>
    </row>
    <row r="10" spans="1:7" x14ac:dyDescent="0.2">
      <c r="B10" s="75" t="s">
        <v>38</v>
      </c>
    </row>
    <row r="11" spans="1:7" x14ac:dyDescent="0.2">
      <c r="B11" s="75" t="s">
        <v>53</v>
      </c>
    </row>
    <row r="12" spans="1:7" x14ac:dyDescent="0.2">
      <c r="B12" s="75"/>
    </row>
    <row r="13" spans="1:7" x14ac:dyDescent="0.2">
      <c r="B13" s="8"/>
    </row>
    <row r="14" spans="1:7" s="3" customFormat="1" x14ac:dyDescent="0.2">
      <c r="B14" s="4" t="s">
        <v>52</v>
      </c>
      <c r="C14" s="4" t="s">
        <v>65</v>
      </c>
      <c r="D14" s="5" t="s">
        <v>3</v>
      </c>
      <c r="E14" s="90" t="s">
        <v>1</v>
      </c>
      <c r="F14" s="91"/>
    </row>
    <row r="15" spans="1:7" s="17" customFormat="1" x14ac:dyDescent="0.2">
      <c r="A15" s="16"/>
      <c r="B15" s="80">
        <v>0</v>
      </c>
      <c r="C15" s="80">
        <v>6664</v>
      </c>
      <c r="D15" s="73">
        <f>C15-B15</f>
        <v>6664</v>
      </c>
      <c r="E15" s="87" t="s">
        <v>88</v>
      </c>
      <c r="F15" s="98"/>
      <c r="G15" s="16"/>
    </row>
    <row r="16" spans="1:7" s="11" customFormat="1" x14ac:dyDescent="0.2">
      <c r="B16" s="12">
        <v>0</v>
      </c>
      <c r="C16" s="12">
        <v>1805.97</v>
      </c>
      <c r="D16" s="73">
        <f t="shared" ref="D16:D29" si="0">C16-B16</f>
        <v>1805.97</v>
      </c>
      <c r="E16" s="87" t="s">
        <v>89</v>
      </c>
      <c r="F16" s="88"/>
    </row>
    <row r="17" spans="1:8" s="11" customFormat="1" x14ac:dyDescent="0.2">
      <c r="B17" s="12">
        <v>0</v>
      </c>
      <c r="C17" s="12">
        <f>862+515.5</f>
        <v>1377.5</v>
      </c>
      <c r="D17" s="73">
        <f t="shared" si="0"/>
        <v>1377.5</v>
      </c>
      <c r="E17" s="87" t="s">
        <v>90</v>
      </c>
      <c r="F17" s="88"/>
    </row>
    <row r="18" spans="1:8" s="11" customFormat="1" x14ac:dyDescent="0.2">
      <c r="B18" s="12">
        <v>0</v>
      </c>
      <c r="C18" s="12">
        <v>1288.43</v>
      </c>
      <c r="D18" s="73">
        <f t="shared" si="0"/>
        <v>1288.43</v>
      </c>
      <c r="E18" s="87" t="s">
        <v>93</v>
      </c>
      <c r="F18" s="88"/>
    </row>
    <row r="19" spans="1:8" s="11" customFormat="1" x14ac:dyDescent="0.2">
      <c r="B19" s="12">
        <v>0</v>
      </c>
      <c r="C19" s="12">
        <v>563.69000000000005</v>
      </c>
      <c r="D19" s="73">
        <f t="shared" si="0"/>
        <v>563.69000000000005</v>
      </c>
      <c r="E19" s="87" t="s">
        <v>91</v>
      </c>
      <c r="F19" s="88"/>
    </row>
    <row r="20" spans="1:8" s="11" customFormat="1" x14ac:dyDescent="0.2">
      <c r="B20" s="12">
        <v>0</v>
      </c>
      <c r="C20" s="12">
        <v>494.5</v>
      </c>
      <c r="D20" s="73">
        <f t="shared" si="0"/>
        <v>494.5</v>
      </c>
      <c r="E20" s="87" t="s">
        <v>92</v>
      </c>
      <c r="F20" s="88"/>
    </row>
    <row r="21" spans="1:8" s="11" customFormat="1" x14ac:dyDescent="0.2">
      <c r="B21" s="12"/>
      <c r="C21" s="12"/>
      <c r="D21" s="73">
        <f t="shared" si="0"/>
        <v>0</v>
      </c>
      <c r="E21" s="87"/>
      <c r="F21" s="88"/>
    </row>
    <row r="22" spans="1:8" s="11" customFormat="1" x14ac:dyDescent="0.2">
      <c r="B22" s="12"/>
      <c r="C22" s="12"/>
      <c r="D22" s="73">
        <f t="shared" si="0"/>
        <v>0</v>
      </c>
      <c r="E22" s="87"/>
      <c r="F22" s="88"/>
    </row>
    <row r="23" spans="1:8" s="11" customFormat="1" x14ac:dyDescent="0.2">
      <c r="B23" s="12"/>
      <c r="C23" s="12"/>
      <c r="D23" s="73">
        <f t="shared" si="0"/>
        <v>0</v>
      </c>
      <c r="E23" s="87"/>
      <c r="F23" s="88"/>
    </row>
    <row r="24" spans="1:8" s="11" customFormat="1" x14ac:dyDescent="0.2">
      <c r="B24" s="12"/>
      <c r="C24" s="12"/>
      <c r="D24" s="73">
        <f t="shared" si="0"/>
        <v>0</v>
      </c>
      <c r="E24" s="87"/>
      <c r="F24" s="88"/>
    </row>
    <row r="25" spans="1:8" s="11" customFormat="1" x14ac:dyDescent="0.2">
      <c r="B25" s="12"/>
      <c r="C25" s="12"/>
      <c r="D25" s="73">
        <f t="shared" si="0"/>
        <v>0</v>
      </c>
      <c r="E25" s="87"/>
      <c r="F25" s="88"/>
    </row>
    <row r="26" spans="1:8" s="11" customFormat="1" x14ac:dyDescent="0.2">
      <c r="B26" s="12"/>
      <c r="C26" s="12"/>
      <c r="D26" s="73">
        <f t="shared" si="0"/>
        <v>0</v>
      </c>
      <c r="E26" s="87"/>
      <c r="F26" s="88"/>
    </row>
    <row r="27" spans="1:8" s="11" customFormat="1" x14ac:dyDescent="0.2">
      <c r="B27" s="12"/>
      <c r="C27" s="12"/>
      <c r="D27" s="73">
        <f t="shared" si="0"/>
        <v>0</v>
      </c>
      <c r="E27" s="87"/>
      <c r="F27" s="88"/>
    </row>
    <row r="28" spans="1:8" s="11" customFormat="1" x14ac:dyDescent="0.2">
      <c r="B28" s="12"/>
      <c r="C28" s="12"/>
      <c r="D28" s="73">
        <f t="shared" si="0"/>
        <v>0</v>
      </c>
      <c r="E28" s="87"/>
      <c r="F28" s="88"/>
    </row>
    <row r="29" spans="1:8" s="11" customFormat="1" x14ac:dyDescent="0.2">
      <c r="B29" s="12"/>
      <c r="C29" s="12"/>
      <c r="D29" s="73">
        <f t="shared" si="0"/>
        <v>0</v>
      </c>
      <c r="E29" s="87"/>
      <c r="F29" s="88"/>
    </row>
    <row r="30" spans="1:8" x14ac:dyDescent="0.2">
      <c r="A30" s="9" t="s">
        <v>0</v>
      </c>
      <c r="B30" s="10">
        <f>SUM(B15:B29)</f>
        <v>0</v>
      </c>
      <c r="C30" s="10">
        <f>SUM(C15:C29)</f>
        <v>12194.09</v>
      </c>
      <c r="D30" s="74">
        <f>SUM(D15:D29)</f>
        <v>12194.09</v>
      </c>
      <c r="E30" s="89"/>
      <c r="F30" s="88"/>
      <c r="G30" s="7"/>
    </row>
    <row r="31" spans="1:8" x14ac:dyDescent="0.2">
      <c r="H31" s="2"/>
    </row>
    <row r="32" spans="1:8" x14ac:dyDescent="0.2">
      <c r="F32" s="7"/>
    </row>
    <row r="33" spans="1:1" x14ac:dyDescent="0.2">
      <c r="A33" s="14" t="s">
        <v>4</v>
      </c>
    </row>
  </sheetData>
  <mergeCells count="17">
    <mergeCell ref="E25:F25"/>
    <mergeCell ref="E14:F14"/>
    <mergeCell ref="E15:F15"/>
    <mergeCell ref="E16:F16"/>
    <mergeCell ref="E17:F17"/>
    <mergeCell ref="E18:F18"/>
    <mergeCell ref="E19:F19"/>
    <mergeCell ref="E20:F20"/>
    <mergeCell ref="E21:F21"/>
    <mergeCell ref="E22:F22"/>
    <mergeCell ref="E23:F23"/>
    <mergeCell ref="E24:F24"/>
    <mergeCell ref="E26:F26"/>
    <mergeCell ref="E27:F27"/>
    <mergeCell ref="E28:F28"/>
    <mergeCell ref="E29:F29"/>
    <mergeCell ref="E30:F30"/>
  </mergeCells>
  <pageMargins left="0.7" right="0.7" top="0.75" bottom="0.75" header="0.3" footer="0.3"/>
  <pageSetup paperSize="9" scale="73" orientation="portrait" r:id="rId1"/>
  <customProperties>
    <customPr name="OrphanNamesChecke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03D80-27EB-4D3E-9F14-F1A1A2F946E3}">
  <sheetPr>
    <pageSetUpPr fitToPage="1"/>
  </sheetPr>
  <dimension ref="A1:H31"/>
  <sheetViews>
    <sheetView workbookViewId="0">
      <selection activeCell="E23" sqref="E23:F23"/>
    </sheetView>
  </sheetViews>
  <sheetFormatPr baseColWidth="10" defaultColWidth="8.83203125" defaultRowHeight="15" x14ac:dyDescent="0.2"/>
  <cols>
    <col min="1" max="1" width="6.83203125" bestFit="1" customWidth="1"/>
    <col min="2" max="2" width="11.33203125" customWidth="1"/>
    <col min="3" max="3" width="10.6640625" customWidth="1"/>
    <col min="4" max="4" width="10.5" bestFit="1" customWidth="1"/>
    <col min="5" max="5" width="9.83203125" customWidth="1"/>
    <col min="6" max="6" width="70.6640625" bestFit="1" customWidth="1"/>
  </cols>
  <sheetData>
    <row r="1" spans="1:7" x14ac:dyDescent="0.2">
      <c r="B1" s="15" t="s">
        <v>7</v>
      </c>
    </row>
    <row r="3" spans="1:7" x14ac:dyDescent="0.2">
      <c r="B3" s="8"/>
    </row>
    <row r="4" spans="1:7" x14ac:dyDescent="0.2">
      <c r="B4" t="s">
        <v>51</v>
      </c>
      <c r="C4" s="13">
        <v>10621</v>
      </c>
      <c r="D4" t="s">
        <v>64</v>
      </c>
      <c r="E4" s="13">
        <v>20862</v>
      </c>
    </row>
    <row r="6" spans="1:7" x14ac:dyDescent="0.2">
      <c r="D6" t="s">
        <v>3</v>
      </c>
      <c r="E6" s="1">
        <f>E4-C4</f>
        <v>10241</v>
      </c>
    </row>
    <row r="7" spans="1:7" x14ac:dyDescent="0.2">
      <c r="D7" t="s">
        <v>37</v>
      </c>
      <c r="E7" s="6">
        <f>IF(AND(C4=0,E4=0),0,IF(C4=0,1,IF(E4=0,-1,(E4-C4)/C4)))</f>
        <v>0.96422182468694095</v>
      </c>
      <c r="F7" t="str">
        <f>IF(E7&lt;-0.15,"yes explain",IF(E7&gt;0.15,"Yes explain","No explanation required"))</f>
        <v>Yes explain</v>
      </c>
    </row>
    <row r="9" spans="1:7" x14ac:dyDescent="0.2">
      <c r="B9" s="8" t="s">
        <v>5</v>
      </c>
    </row>
    <row r="10" spans="1:7" x14ac:dyDescent="0.2">
      <c r="B10" s="75" t="s">
        <v>62</v>
      </c>
    </row>
    <row r="11" spans="1:7" x14ac:dyDescent="0.2">
      <c r="B11" s="8"/>
    </row>
    <row r="12" spans="1:7" s="3" customFormat="1" x14ac:dyDescent="0.2">
      <c r="B12" s="4" t="s">
        <v>52</v>
      </c>
      <c r="C12" s="4" t="s">
        <v>65</v>
      </c>
      <c r="D12" s="5" t="s">
        <v>3</v>
      </c>
      <c r="E12" s="90" t="s">
        <v>1</v>
      </c>
      <c r="F12" s="91"/>
    </row>
    <row r="13" spans="1:7" s="17" customFormat="1" x14ac:dyDescent="0.2">
      <c r="A13" s="16"/>
      <c r="B13" s="13">
        <v>10621</v>
      </c>
      <c r="C13" s="13">
        <v>20862</v>
      </c>
      <c r="D13" s="13">
        <f>C13-B13</f>
        <v>10241</v>
      </c>
      <c r="E13" s="99" t="s">
        <v>99</v>
      </c>
      <c r="F13" s="100"/>
      <c r="G13" s="16"/>
    </row>
    <row r="14" spans="1:7" s="11" customFormat="1" x14ac:dyDescent="0.2">
      <c r="B14" s="12"/>
      <c r="C14" s="12"/>
      <c r="D14" s="13">
        <f t="shared" ref="D14:D27" si="0">C14-B14</f>
        <v>0</v>
      </c>
      <c r="E14" s="101"/>
      <c r="F14" s="102"/>
    </row>
    <row r="15" spans="1:7" s="11" customFormat="1" x14ac:dyDescent="0.2">
      <c r="B15" s="12"/>
      <c r="C15" s="12"/>
      <c r="D15" s="13">
        <f t="shared" si="0"/>
        <v>0</v>
      </c>
      <c r="E15" s="101"/>
      <c r="F15" s="102"/>
    </row>
    <row r="16" spans="1:7" s="11" customFormat="1" x14ac:dyDescent="0.2">
      <c r="B16" s="12"/>
      <c r="C16" s="12"/>
      <c r="D16" s="13">
        <f t="shared" si="0"/>
        <v>0</v>
      </c>
      <c r="E16" s="101"/>
      <c r="F16" s="102"/>
    </row>
    <row r="17" spans="1:8" s="11" customFormat="1" x14ac:dyDescent="0.2">
      <c r="B17" s="12"/>
      <c r="C17" s="12"/>
      <c r="D17" s="13">
        <f t="shared" si="0"/>
        <v>0</v>
      </c>
      <c r="E17" s="101"/>
      <c r="F17" s="102"/>
    </row>
    <row r="18" spans="1:8" s="11" customFormat="1" x14ac:dyDescent="0.2">
      <c r="B18" s="12"/>
      <c r="C18" s="12"/>
      <c r="D18" s="13">
        <f t="shared" si="0"/>
        <v>0</v>
      </c>
      <c r="E18" s="101"/>
      <c r="F18" s="102"/>
    </row>
    <row r="19" spans="1:8" s="11" customFormat="1" x14ac:dyDescent="0.2">
      <c r="B19" s="12"/>
      <c r="C19" s="12"/>
      <c r="D19" s="13">
        <f t="shared" si="0"/>
        <v>0</v>
      </c>
      <c r="E19" s="103"/>
      <c r="F19" s="104"/>
    </row>
    <row r="20" spans="1:8" s="11" customFormat="1" x14ac:dyDescent="0.2">
      <c r="B20" s="12"/>
      <c r="C20" s="12"/>
      <c r="D20" s="13">
        <f t="shared" si="0"/>
        <v>0</v>
      </c>
      <c r="E20" s="87"/>
      <c r="F20" s="88"/>
    </row>
    <row r="21" spans="1:8" s="11" customFormat="1" x14ac:dyDescent="0.2">
      <c r="B21" s="12"/>
      <c r="C21" s="12"/>
      <c r="D21" s="13">
        <f t="shared" si="0"/>
        <v>0</v>
      </c>
      <c r="E21" s="87"/>
      <c r="F21" s="88"/>
    </row>
    <row r="22" spans="1:8" s="11" customFormat="1" x14ac:dyDescent="0.2">
      <c r="B22" s="12"/>
      <c r="C22" s="12"/>
      <c r="D22" s="13">
        <f t="shared" si="0"/>
        <v>0</v>
      </c>
      <c r="E22" s="87"/>
      <c r="F22" s="88"/>
    </row>
    <row r="23" spans="1:8" s="11" customFormat="1" x14ac:dyDescent="0.2">
      <c r="B23" s="12"/>
      <c r="C23" s="12"/>
      <c r="D23" s="13">
        <f t="shared" si="0"/>
        <v>0</v>
      </c>
      <c r="E23" s="87"/>
      <c r="F23" s="88"/>
    </row>
    <row r="24" spans="1:8" s="11" customFormat="1" x14ac:dyDescent="0.2">
      <c r="B24" s="12"/>
      <c r="C24" s="12"/>
      <c r="D24" s="13">
        <f t="shared" si="0"/>
        <v>0</v>
      </c>
      <c r="E24" s="87"/>
      <c r="F24" s="88"/>
    </row>
    <row r="25" spans="1:8" s="11" customFormat="1" x14ac:dyDescent="0.2">
      <c r="B25" s="12"/>
      <c r="C25" s="12"/>
      <c r="D25" s="13">
        <f t="shared" si="0"/>
        <v>0</v>
      </c>
      <c r="E25" s="87"/>
      <c r="F25" s="88"/>
    </row>
    <row r="26" spans="1:8" s="11" customFormat="1" x14ac:dyDescent="0.2">
      <c r="B26" s="12"/>
      <c r="C26" s="12"/>
      <c r="D26" s="13">
        <f t="shared" si="0"/>
        <v>0</v>
      </c>
      <c r="E26" s="87"/>
      <c r="F26" s="88"/>
    </row>
    <row r="27" spans="1:8" s="11" customFormat="1" x14ac:dyDescent="0.2">
      <c r="B27" s="12"/>
      <c r="C27" s="12"/>
      <c r="D27" s="13">
        <f t="shared" si="0"/>
        <v>0</v>
      </c>
      <c r="E27" s="87"/>
      <c r="F27" s="88"/>
    </row>
    <row r="28" spans="1:8" x14ac:dyDescent="0.2">
      <c r="A28" s="9" t="s">
        <v>0</v>
      </c>
      <c r="B28" s="10">
        <f>SUM(B13:B27)</f>
        <v>10621</v>
      </c>
      <c r="C28" s="10">
        <f>SUM(C13:C27)</f>
        <v>20862</v>
      </c>
      <c r="D28" s="10">
        <f>SUM(D13:D27)</f>
        <v>10241</v>
      </c>
      <c r="E28" s="89"/>
      <c r="F28" s="88"/>
      <c r="G28" s="7"/>
    </row>
    <row r="29" spans="1:8" x14ac:dyDescent="0.2">
      <c r="H29" s="2"/>
    </row>
    <row r="30" spans="1:8" x14ac:dyDescent="0.2">
      <c r="F30" s="7"/>
    </row>
    <row r="31" spans="1:8" x14ac:dyDescent="0.2">
      <c r="A31" s="14" t="s">
        <v>4</v>
      </c>
    </row>
  </sheetData>
  <mergeCells count="11">
    <mergeCell ref="E23:F23"/>
    <mergeCell ref="E12:F12"/>
    <mergeCell ref="E20:F20"/>
    <mergeCell ref="E21:F21"/>
    <mergeCell ref="E22:F22"/>
    <mergeCell ref="E13:F19"/>
    <mergeCell ref="E24:F24"/>
    <mergeCell ref="E25:F25"/>
    <mergeCell ref="E26:F26"/>
    <mergeCell ref="E27:F27"/>
    <mergeCell ref="E28:F28"/>
  </mergeCells>
  <pageMargins left="0.7" right="0.7" top="0.75" bottom="0.75" header="0.3" footer="0.3"/>
  <pageSetup paperSize="9" scale="73" orientation="portrait" r:id="rId1"/>
  <customProperties>
    <customPr name="OrphanNamesChecke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93838-C612-4CEB-995A-D3986388D4E0}">
  <sheetPr>
    <pageSetUpPr fitToPage="1"/>
  </sheetPr>
  <dimension ref="A1:H30"/>
  <sheetViews>
    <sheetView workbookViewId="0">
      <selection activeCell="C12" sqref="C12"/>
    </sheetView>
  </sheetViews>
  <sheetFormatPr baseColWidth="10" defaultColWidth="8.83203125" defaultRowHeight="15" x14ac:dyDescent="0.2"/>
  <cols>
    <col min="1" max="1" width="6.83203125" bestFit="1" customWidth="1"/>
    <col min="2" max="2" width="11.33203125" customWidth="1"/>
    <col min="3" max="3" width="10.6640625" customWidth="1"/>
    <col min="4" max="4" width="10.5" bestFit="1" customWidth="1"/>
    <col min="5" max="5" width="9.83203125" customWidth="1"/>
    <col min="6" max="6" width="70.6640625" bestFit="1" customWidth="1"/>
  </cols>
  <sheetData>
    <row r="1" spans="1:7" x14ac:dyDescent="0.2">
      <c r="B1" s="15" t="s">
        <v>8</v>
      </c>
    </row>
    <row r="3" spans="1:7" x14ac:dyDescent="0.2">
      <c r="B3" s="8"/>
    </row>
    <row r="4" spans="1:7" x14ac:dyDescent="0.2">
      <c r="B4" t="s">
        <v>51</v>
      </c>
      <c r="C4" s="36">
        <f>'Accounting Statement'!C11</f>
        <v>0</v>
      </c>
      <c r="D4" t="s">
        <v>64</v>
      </c>
      <c r="E4" s="36">
        <f>'Accounting Statement'!D11</f>
        <v>0</v>
      </c>
    </row>
    <row r="6" spans="1:7" x14ac:dyDescent="0.2">
      <c r="D6" t="s">
        <v>3</v>
      </c>
      <c r="E6" s="1">
        <f>E4-C4</f>
        <v>0</v>
      </c>
    </row>
    <row r="7" spans="1:7" x14ac:dyDescent="0.2">
      <c r="D7" t="s">
        <v>37</v>
      </c>
      <c r="E7" s="6">
        <f>IF(AND(C4=0,E4=0),0,IF(C4=0,1,IF(E4=0,-1,(E4-C4)/C4)))</f>
        <v>0</v>
      </c>
      <c r="F7" t="str">
        <f>IF(E7&lt;-0.15,"yes explain",IF(E7&gt;0.15,"Yes explain","No explanation required"))</f>
        <v>No explanation required</v>
      </c>
    </row>
    <row r="9" spans="1:7" x14ac:dyDescent="0.2">
      <c r="B9" s="8" t="s">
        <v>5</v>
      </c>
    </row>
    <row r="10" spans="1:7" x14ac:dyDescent="0.2">
      <c r="B10" s="8"/>
    </row>
    <row r="11" spans="1:7" s="3" customFormat="1" x14ac:dyDescent="0.2">
      <c r="B11" s="4" t="s">
        <v>52</v>
      </c>
      <c r="C11" s="4" t="s">
        <v>65</v>
      </c>
      <c r="D11" s="5" t="s">
        <v>3</v>
      </c>
      <c r="E11" s="90" t="s">
        <v>1</v>
      </c>
      <c r="F11" s="91"/>
    </row>
    <row r="12" spans="1:7" s="17" customFormat="1" x14ac:dyDescent="0.2">
      <c r="A12" s="16"/>
      <c r="B12" s="13"/>
      <c r="C12" s="13"/>
      <c r="D12" s="13">
        <f>C12-B12</f>
        <v>0</v>
      </c>
      <c r="E12" s="105"/>
      <c r="F12" s="106"/>
      <c r="G12" s="16"/>
    </row>
    <row r="13" spans="1:7" s="11" customFormat="1" x14ac:dyDescent="0.2">
      <c r="B13" s="12"/>
      <c r="C13" s="12"/>
      <c r="D13" s="13">
        <f t="shared" ref="D13:D26" si="0">C13-B13</f>
        <v>0</v>
      </c>
      <c r="E13" s="87"/>
      <c r="F13" s="88"/>
    </row>
    <row r="14" spans="1:7" s="11" customFormat="1" x14ac:dyDescent="0.2">
      <c r="B14" s="12"/>
      <c r="C14" s="12"/>
      <c r="D14" s="13">
        <f t="shared" si="0"/>
        <v>0</v>
      </c>
      <c r="E14" s="87"/>
      <c r="F14" s="88"/>
    </row>
    <row r="15" spans="1:7" s="11" customFormat="1" x14ac:dyDescent="0.2">
      <c r="B15" s="12"/>
      <c r="C15" s="12"/>
      <c r="D15" s="13">
        <f t="shared" si="0"/>
        <v>0</v>
      </c>
      <c r="E15" s="87"/>
      <c r="F15" s="88"/>
    </row>
    <row r="16" spans="1:7" s="11" customFormat="1" x14ac:dyDescent="0.2">
      <c r="B16" s="12"/>
      <c r="C16" s="12"/>
      <c r="D16" s="13">
        <f t="shared" si="0"/>
        <v>0</v>
      </c>
      <c r="E16" s="87"/>
      <c r="F16" s="88"/>
    </row>
    <row r="17" spans="1:8" s="11" customFormat="1" x14ac:dyDescent="0.2">
      <c r="B17" s="12"/>
      <c r="C17" s="12"/>
      <c r="D17" s="13">
        <f t="shared" si="0"/>
        <v>0</v>
      </c>
      <c r="E17" s="87"/>
      <c r="F17" s="88"/>
    </row>
    <row r="18" spans="1:8" s="11" customFormat="1" x14ac:dyDescent="0.2">
      <c r="B18" s="12"/>
      <c r="C18" s="12"/>
      <c r="D18" s="13">
        <f t="shared" si="0"/>
        <v>0</v>
      </c>
      <c r="E18" s="87"/>
      <c r="F18" s="88"/>
    </row>
    <row r="19" spans="1:8" s="11" customFormat="1" x14ac:dyDescent="0.2">
      <c r="B19" s="12"/>
      <c r="C19" s="12"/>
      <c r="D19" s="13">
        <f t="shared" si="0"/>
        <v>0</v>
      </c>
      <c r="E19" s="87"/>
      <c r="F19" s="88"/>
    </row>
    <row r="20" spans="1:8" s="11" customFormat="1" x14ac:dyDescent="0.2">
      <c r="B20" s="12"/>
      <c r="C20" s="12"/>
      <c r="D20" s="13">
        <f t="shared" si="0"/>
        <v>0</v>
      </c>
      <c r="E20" s="87"/>
      <c r="F20" s="88"/>
    </row>
    <row r="21" spans="1:8" s="11" customFormat="1" x14ac:dyDescent="0.2">
      <c r="B21" s="12"/>
      <c r="C21" s="12"/>
      <c r="D21" s="13">
        <f t="shared" si="0"/>
        <v>0</v>
      </c>
      <c r="E21" s="87"/>
      <c r="F21" s="88"/>
    </row>
    <row r="22" spans="1:8" s="11" customFormat="1" x14ac:dyDescent="0.2">
      <c r="B22" s="12"/>
      <c r="C22" s="12"/>
      <c r="D22" s="13">
        <f t="shared" si="0"/>
        <v>0</v>
      </c>
      <c r="E22" s="87"/>
      <c r="F22" s="88"/>
    </row>
    <row r="23" spans="1:8" s="11" customFormat="1" x14ac:dyDescent="0.2">
      <c r="B23" s="12"/>
      <c r="C23" s="12"/>
      <c r="D23" s="13">
        <f t="shared" si="0"/>
        <v>0</v>
      </c>
      <c r="E23" s="87"/>
      <c r="F23" s="88"/>
    </row>
    <row r="24" spans="1:8" s="11" customFormat="1" x14ac:dyDescent="0.2">
      <c r="B24" s="12"/>
      <c r="C24" s="12"/>
      <c r="D24" s="13">
        <f t="shared" si="0"/>
        <v>0</v>
      </c>
      <c r="E24" s="87"/>
      <c r="F24" s="88"/>
    </row>
    <row r="25" spans="1:8" s="11" customFormat="1" x14ac:dyDescent="0.2">
      <c r="B25" s="12"/>
      <c r="C25" s="12"/>
      <c r="D25" s="13">
        <f t="shared" si="0"/>
        <v>0</v>
      </c>
      <c r="E25" s="87"/>
      <c r="F25" s="88"/>
    </row>
    <row r="26" spans="1:8" s="11" customFormat="1" x14ac:dyDescent="0.2">
      <c r="B26" s="12"/>
      <c r="C26" s="12"/>
      <c r="D26" s="13">
        <f t="shared" si="0"/>
        <v>0</v>
      </c>
      <c r="E26" s="87"/>
      <c r="F26" s="88"/>
    </row>
    <row r="27" spans="1:8" x14ac:dyDescent="0.2">
      <c r="A27" s="9" t="s">
        <v>0</v>
      </c>
      <c r="B27" s="10">
        <f>SUM(B12:B26)</f>
        <v>0</v>
      </c>
      <c r="C27" s="10">
        <f>SUM(C12:C26)</f>
        <v>0</v>
      </c>
      <c r="D27" s="10">
        <f>SUM(D12:D26)</f>
        <v>0</v>
      </c>
      <c r="E27" s="89"/>
      <c r="F27" s="88"/>
      <c r="G27" s="7"/>
    </row>
    <row r="28" spans="1:8" x14ac:dyDescent="0.2">
      <c r="H28" s="2"/>
    </row>
    <row r="29" spans="1:8" x14ac:dyDescent="0.2">
      <c r="F29" s="7"/>
    </row>
    <row r="30" spans="1:8" x14ac:dyDescent="0.2">
      <c r="A30" s="14" t="s">
        <v>4</v>
      </c>
    </row>
  </sheetData>
  <mergeCells count="17">
    <mergeCell ref="E22:F22"/>
    <mergeCell ref="E11:F11"/>
    <mergeCell ref="E12:F12"/>
    <mergeCell ref="E13:F13"/>
    <mergeCell ref="E14:F14"/>
    <mergeCell ref="E15:F15"/>
    <mergeCell ref="E16:F16"/>
    <mergeCell ref="E17:F17"/>
    <mergeCell ref="E18:F18"/>
    <mergeCell ref="E19:F19"/>
    <mergeCell ref="E20:F20"/>
    <mergeCell ref="E21:F21"/>
    <mergeCell ref="E23:F23"/>
    <mergeCell ref="E24:F24"/>
    <mergeCell ref="E25:F25"/>
    <mergeCell ref="E26:F26"/>
    <mergeCell ref="E27:F27"/>
  </mergeCells>
  <pageMargins left="0.7" right="0.7" top="0.75" bottom="0.75" header="0.3" footer="0.3"/>
  <pageSetup paperSize="9" scale="73" orientation="portrait" r:id="rId1"/>
  <customProperties>
    <customPr name="OrphanNamesChecke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FADFC-6470-43E2-982E-F378B14F7A14}">
  <sheetPr>
    <pageSetUpPr fitToPage="1"/>
  </sheetPr>
  <dimension ref="A1:H32"/>
  <sheetViews>
    <sheetView workbookViewId="0">
      <selection activeCell="G14" sqref="G14:G29"/>
    </sheetView>
  </sheetViews>
  <sheetFormatPr baseColWidth="10" defaultColWidth="8.83203125" defaultRowHeight="15" x14ac:dyDescent="0.2"/>
  <cols>
    <col min="1" max="1" width="6.83203125" bestFit="1" customWidth="1"/>
    <col min="2" max="2" width="11.33203125" customWidth="1"/>
    <col min="3" max="3" width="10.6640625" customWidth="1"/>
    <col min="4" max="4" width="10.5" bestFit="1" customWidth="1"/>
    <col min="5" max="5" width="9.83203125" customWidth="1"/>
    <col min="6" max="6" width="70.6640625" bestFit="1" customWidth="1"/>
    <col min="7" max="7" width="32.33203125" customWidth="1"/>
  </cols>
  <sheetData>
    <row r="1" spans="1:8" x14ac:dyDescent="0.2">
      <c r="B1" s="15" t="s">
        <v>9</v>
      </c>
    </row>
    <row r="3" spans="1:8" x14ac:dyDescent="0.2">
      <c r="B3" s="8"/>
    </row>
    <row r="4" spans="1:8" x14ac:dyDescent="0.2">
      <c r="B4" t="s">
        <v>51</v>
      </c>
      <c r="C4" s="36">
        <v>40986</v>
      </c>
      <c r="D4" t="s">
        <v>64</v>
      </c>
      <c r="E4" s="36">
        <v>60581</v>
      </c>
    </row>
    <row r="6" spans="1:8" x14ac:dyDescent="0.2">
      <c r="D6" t="s">
        <v>3</v>
      </c>
      <c r="E6" s="1">
        <f>E4-C4</f>
        <v>19595</v>
      </c>
    </row>
    <row r="7" spans="1:8" x14ac:dyDescent="0.2">
      <c r="D7" t="s">
        <v>37</v>
      </c>
      <c r="E7" s="6">
        <f>IF(AND(C4=0,E4=0),0,IF(C4=0,1,IF(E4=0,-1,(E4-C4)/C4)))</f>
        <v>0.4780900795393549</v>
      </c>
      <c r="F7" t="str">
        <f>IF(E7&lt;-0.15,"yes explain",IF(E7&gt;0.15,"Yes explain","No explanation required"))</f>
        <v>Yes explain</v>
      </c>
    </row>
    <row r="9" spans="1:8" x14ac:dyDescent="0.2">
      <c r="B9" s="8" t="s">
        <v>5</v>
      </c>
    </row>
    <row r="10" spans="1:8" x14ac:dyDescent="0.2">
      <c r="B10" s="18" t="s">
        <v>39</v>
      </c>
    </row>
    <row r="11" spans="1:8" x14ac:dyDescent="0.2">
      <c r="B11" s="75" t="s">
        <v>53</v>
      </c>
    </row>
    <row r="12" spans="1:8" x14ac:dyDescent="0.2">
      <c r="B12" s="8"/>
    </row>
    <row r="13" spans="1:8" s="3" customFormat="1" x14ac:dyDescent="0.2">
      <c r="B13" s="4" t="s">
        <v>52</v>
      </c>
      <c r="C13" s="4" t="s">
        <v>65</v>
      </c>
      <c r="D13" s="5" t="s">
        <v>3</v>
      </c>
      <c r="E13" s="90" t="s">
        <v>1</v>
      </c>
      <c r="F13" s="91"/>
      <c r="G13" s="90" t="s">
        <v>54</v>
      </c>
      <c r="H13" s="91"/>
    </row>
    <row r="14" spans="1:8" s="17" customFormat="1" x14ac:dyDescent="0.2">
      <c r="A14" s="16"/>
      <c r="B14" s="13">
        <v>0</v>
      </c>
      <c r="C14" s="13">
        <v>6024</v>
      </c>
      <c r="D14" s="73">
        <f>C14-B14</f>
        <v>6024</v>
      </c>
      <c r="E14" s="87" t="s">
        <v>98</v>
      </c>
      <c r="F14" s="98"/>
      <c r="G14" s="12" t="s">
        <v>100</v>
      </c>
    </row>
    <row r="15" spans="1:8" s="11" customFormat="1" x14ac:dyDescent="0.2">
      <c r="B15" s="12">
        <v>0</v>
      </c>
      <c r="C15" s="12">
        <v>4081.69</v>
      </c>
      <c r="D15" s="73">
        <f t="shared" ref="D15:D28" si="0">C15-B15</f>
        <v>4081.69</v>
      </c>
      <c r="E15" s="87" t="s">
        <v>94</v>
      </c>
      <c r="F15" s="88"/>
      <c r="G15" s="12" t="s">
        <v>100</v>
      </c>
    </row>
    <row r="16" spans="1:8" s="11" customFormat="1" x14ac:dyDescent="0.2">
      <c r="B16" s="12">
        <v>0</v>
      </c>
      <c r="C16" s="12">
        <v>5649.74</v>
      </c>
      <c r="D16" s="73">
        <f t="shared" si="0"/>
        <v>5649.74</v>
      </c>
      <c r="E16" s="87" t="s">
        <v>95</v>
      </c>
      <c r="F16" s="88"/>
      <c r="G16" s="12" t="s">
        <v>100</v>
      </c>
    </row>
    <row r="17" spans="1:8" s="11" customFormat="1" x14ac:dyDescent="0.2">
      <c r="B17" s="12">
        <v>0</v>
      </c>
      <c r="C17" s="12">
        <v>2011.8</v>
      </c>
      <c r="D17" s="73">
        <f t="shared" si="0"/>
        <v>2011.8</v>
      </c>
      <c r="E17" s="87" t="s">
        <v>96</v>
      </c>
      <c r="F17" s="88"/>
      <c r="G17" s="12" t="s">
        <v>100</v>
      </c>
    </row>
    <row r="18" spans="1:8" s="11" customFormat="1" x14ac:dyDescent="0.2">
      <c r="B18" s="12">
        <v>0</v>
      </c>
      <c r="C18" s="12">
        <v>3837.86</v>
      </c>
      <c r="D18" s="73">
        <f t="shared" si="0"/>
        <v>3837.86</v>
      </c>
      <c r="E18" s="87" t="s">
        <v>97</v>
      </c>
      <c r="F18" s="88"/>
      <c r="G18" s="12" t="s">
        <v>100</v>
      </c>
    </row>
    <row r="19" spans="1:8" s="11" customFormat="1" x14ac:dyDescent="0.2">
      <c r="B19" s="12"/>
      <c r="C19" s="12"/>
      <c r="D19" s="73">
        <f t="shared" si="0"/>
        <v>0</v>
      </c>
      <c r="E19" s="87"/>
      <c r="F19" s="88"/>
      <c r="G19" s="12"/>
    </row>
    <row r="20" spans="1:8" s="11" customFormat="1" x14ac:dyDescent="0.2">
      <c r="B20" s="12"/>
      <c r="C20" s="12"/>
      <c r="D20" s="73">
        <f t="shared" si="0"/>
        <v>0</v>
      </c>
      <c r="E20" s="87"/>
      <c r="F20" s="88"/>
      <c r="G20" s="12"/>
    </row>
    <row r="21" spans="1:8" s="11" customFormat="1" x14ac:dyDescent="0.2">
      <c r="B21" s="12"/>
      <c r="C21" s="12"/>
      <c r="D21" s="73">
        <f t="shared" si="0"/>
        <v>0</v>
      </c>
      <c r="E21" s="87"/>
      <c r="F21" s="88"/>
      <c r="G21" s="12"/>
    </row>
    <row r="22" spans="1:8" s="11" customFormat="1" x14ac:dyDescent="0.2">
      <c r="B22" s="12"/>
      <c r="C22" s="12"/>
      <c r="D22" s="73">
        <f t="shared" si="0"/>
        <v>0</v>
      </c>
      <c r="E22" s="87"/>
      <c r="F22" s="88"/>
      <c r="G22" s="12"/>
    </row>
    <row r="23" spans="1:8" s="11" customFormat="1" x14ac:dyDescent="0.2">
      <c r="B23" s="12"/>
      <c r="C23" s="12"/>
      <c r="D23" s="73">
        <f t="shared" si="0"/>
        <v>0</v>
      </c>
      <c r="E23" s="87"/>
      <c r="F23" s="88"/>
      <c r="G23" s="12"/>
    </row>
    <row r="24" spans="1:8" s="11" customFormat="1" x14ac:dyDescent="0.2">
      <c r="B24" s="12"/>
      <c r="C24" s="12"/>
      <c r="D24" s="73">
        <f t="shared" si="0"/>
        <v>0</v>
      </c>
      <c r="E24" s="87"/>
      <c r="F24" s="88"/>
      <c r="G24" s="12"/>
    </row>
    <row r="25" spans="1:8" s="11" customFormat="1" x14ac:dyDescent="0.2">
      <c r="B25" s="12"/>
      <c r="C25" s="12"/>
      <c r="D25" s="73">
        <f t="shared" si="0"/>
        <v>0</v>
      </c>
      <c r="E25" s="87"/>
      <c r="F25" s="88"/>
      <c r="G25" s="12"/>
    </row>
    <row r="26" spans="1:8" s="11" customFormat="1" x14ac:dyDescent="0.2">
      <c r="B26" s="12"/>
      <c r="C26" s="12"/>
      <c r="D26" s="73">
        <f t="shared" si="0"/>
        <v>0</v>
      </c>
      <c r="E26" s="87"/>
      <c r="F26" s="88"/>
      <c r="G26" s="12"/>
    </row>
    <row r="27" spans="1:8" s="11" customFormat="1" x14ac:dyDescent="0.2">
      <c r="B27" s="12"/>
      <c r="C27" s="12"/>
      <c r="D27" s="73">
        <f t="shared" si="0"/>
        <v>0</v>
      </c>
      <c r="E27" s="87"/>
      <c r="F27" s="88"/>
      <c r="G27" s="12"/>
    </row>
    <row r="28" spans="1:8" s="11" customFormat="1" x14ac:dyDescent="0.2">
      <c r="B28" s="12"/>
      <c r="C28" s="12"/>
      <c r="D28" s="73">
        <f t="shared" si="0"/>
        <v>0</v>
      </c>
      <c r="E28" s="87"/>
      <c r="F28" s="88"/>
      <c r="G28" s="12"/>
    </row>
    <row r="29" spans="1:8" x14ac:dyDescent="0.2">
      <c r="A29" s="9" t="s">
        <v>0</v>
      </c>
      <c r="B29" s="10">
        <f>SUM(B14:B28)</f>
        <v>0</v>
      </c>
      <c r="C29" s="10">
        <f>SUM(C14:C28)</f>
        <v>21605.09</v>
      </c>
      <c r="D29" s="74">
        <f>SUM(D14:D28)</f>
        <v>21605.09</v>
      </c>
      <c r="E29" s="89"/>
      <c r="F29" s="88"/>
      <c r="G29" s="83"/>
    </row>
    <row r="30" spans="1:8" x14ac:dyDescent="0.2">
      <c r="H30" s="2"/>
    </row>
    <row r="31" spans="1:8" x14ac:dyDescent="0.2">
      <c r="F31" s="7"/>
    </row>
    <row r="32" spans="1:8" x14ac:dyDescent="0.2">
      <c r="A32" s="14" t="s">
        <v>4</v>
      </c>
    </row>
  </sheetData>
  <mergeCells count="18">
    <mergeCell ref="E29:F29"/>
    <mergeCell ref="E24:F24"/>
    <mergeCell ref="E13:F13"/>
    <mergeCell ref="E14:F14"/>
    <mergeCell ref="E15:F15"/>
    <mergeCell ref="E16:F16"/>
    <mergeCell ref="E17:F17"/>
    <mergeCell ref="E18:F18"/>
    <mergeCell ref="E19:F19"/>
    <mergeCell ref="E20:F20"/>
    <mergeCell ref="E21:F21"/>
    <mergeCell ref="E22:F22"/>
    <mergeCell ref="E23:F23"/>
    <mergeCell ref="G13:H13"/>
    <mergeCell ref="E25:F25"/>
    <mergeCell ref="E26:F26"/>
    <mergeCell ref="E27:F27"/>
    <mergeCell ref="E28:F28"/>
  </mergeCells>
  <pageMargins left="0.7" right="0.7" top="0.75" bottom="0.75" header="0.3" footer="0.3"/>
  <pageSetup paperSize="9" scale="73" orientation="portrait" r:id="rId1"/>
  <customProperties>
    <customPr name="OrphanNamesChecke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A45DD-14FF-4B6C-9816-262CF75739F0}">
  <sheetPr>
    <pageSetUpPr fitToPage="1"/>
  </sheetPr>
  <dimension ref="B1:H59"/>
  <sheetViews>
    <sheetView topLeftCell="A14" workbookViewId="0">
      <selection activeCell="G35" sqref="G35"/>
    </sheetView>
  </sheetViews>
  <sheetFormatPr baseColWidth="10" defaultColWidth="9.1640625" defaultRowHeight="14" x14ac:dyDescent="0.15"/>
  <cols>
    <col min="1" max="1" width="6.83203125" style="59" bestFit="1" customWidth="1"/>
    <col min="2" max="2" width="11.33203125" style="59" customWidth="1"/>
    <col min="3" max="3" width="10.6640625" style="59" customWidth="1"/>
    <col min="4" max="4" width="10.5" style="59" bestFit="1" customWidth="1"/>
    <col min="5" max="5" width="13.33203125" style="59" customWidth="1"/>
    <col min="6" max="6" width="12.5" style="59" customWidth="1"/>
    <col min="7" max="7" width="15.1640625" style="59" customWidth="1"/>
    <col min="8" max="8" width="9.5" style="59" bestFit="1" customWidth="1"/>
    <col min="9" max="16384" width="9.1640625" style="59"/>
  </cols>
  <sheetData>
    <row r="1" spans="2:7" x14ac:dyDescent="0.15">
      <c r="B1" s="63" t="s">
        <v>43</v>
      </c>
    </row>
    <row r="3" spans="2:7" x14ac:dyDescent="0.15">
      <c r="B3" s="60"/>
    </row>
    <row r="4" spans="2:7" x14ac:dyDescent="0.15">
      <c r="B4" s="59" t="s">
        <v>44</v>
      </c>
      <c r="C4" s="64">
        <v>151674</v>
      </c>
      <c r="D4" s="59" t="s">
        <v>45</v>
      </c>
      <c r="E4" s="64">
        <v>35000</v>
      </c>
    </row>
    <row r="6" spans="2:7" x14ac:dyDescent="0.15">
      <c r="D6" s="65"/>
    </row>
    <row r="7" spans="2:7" x14ac:dyDescent="0.15">
      <c r="E7" s="66"/>
    </row>
    <row r="8" spans="2:7" x14ac:dyDescent="0.15">
      <c r="E8" s="60" t="s">
        <v>46</v>
      </c>
      <c r="F8" s="60" t="s">
        <v>46</v>
      </c>
      <c r="G8" s="60" t="s">
        <v>46</v>
      </c>
    </row>
    <row r="9" spans="2:7" x14ac:dyDescent="0.15">
      <c r="B9" s="60" t="s">
        <v>47</v>
      </c>
    </row>
    <row r="10" spans="2:7" ht="16" x14ac:dyDescent="0.2">
      <c r="B10" s="60"/>
      <c r="C10" s="76" t="s">
        <v>66</v>
      </c>
      <c r="E10" s="78">
        <v>6000</v>
      </c>
    </row>
    <row r="11" spans="2:7" ht="16" x14ac:dyDescent="0.2">
      <c r="B11" s="60"/>
      <c r="C11" s="76" t="s">
        <v>67</v>
      </c>
      <c r="E11" s="78">
        <v>26119.88</v>
      </c>
    </row>
    <row r="12" spans="2:7" ht="16" x14ac:dyDescent="0.2">
      <c r="B12" s="60"/>
      <c r="C12" s="76" t="s">
        <v>68</v>
      </c>
      <c r="E12" s="78">
        <v>9400</v>
      </c>
    </row>
    <row r="13" spans="2:7" ht="16" x14ac:dyDescent="0.2">
      <c r="B13" s="60"/>
      <c r="C13" s="76" t="s">
        <v>69</v>
      </c>
      <c r="E13" s="78">
        <v>2500</v>
      </c>
    </row>
    <row r="14" spans="2:7" ht="16" x14ac:dyDescent="0.2">
      <c r="B14" s="60"/>
      <c r="C14" s="76" t="s">
        <v>70</v>
      </c>
      <c r="E14" s="78">
        <v>2500</v>
      </c>
    </row>
    <row r="15" spans="2:7" ht="16" x14ac:dyDescent="0.2">
      <c r="B15" s="60"/>
      <c r="C15" s="76" t="s">
        <v>71</v>
      </c>
      <c r="E15" s="78">
        <v>3000</v>
      </c>
    </row>
    <row r="16" spans="2:7" ht="16" x14ac:dyDescent="0.2">
      <c r="B16" s="60"/>
      <c r="C16" s="76" t="s">
        <v>72</v>
      </c>
      <c r="E16" s="78">
        <v>500</v>
      </c>
    </row>
    <row r="17" spans="2:8" ht="16" x14ac:dyDescent="0.2">
      <c r="B17" s="60"/>
      <c r="C17" s="76" t="s">
        <v>73</v>
      </c>
      <c r="E17" s="78">
        <v>12000</v>
      </c>
    </row>
    <row r="18" spans="2:8" ht="16" x14ac:dyDescent="0.2">
      <c r="B18" s="60"/>
      <c r="C18" s="76" t="s">
        <v>74</v>
      </c>
      <c r="E18" s="78">
        <v>387.5</v>
      </c>
    </row>
    <row r="19" spans="2:8" ht="16" x14ac:dyDescent="0.2">
      <c r="B19" s="60"/>
      <c r="C19" s="76" t="s">
        <v>75</v>
      </c>
      <c r="E19" s="78">
        <v>1000</v>
      </c>
    </row>
    <row r="20" spans="2:8" ht="16" x14ac:dyDescent="0.2">
      <c r="B20" s="60"/>
      <c r="C20" s="76" t="s">
        <v>76</v>
      </c>
      <c r="E20" s="78">
        <v>5000</v>
      </c>
    </row>
    <row r="21" spans="2:8" ht="16" x14ac:dyDescent="0.2">
      <c r="B21" s="60"/>
      <c r="C21" s="76" t="s">
        <v>77</v>
      </c>
      <c r="E21" s="78">
        <v>6500</v>
      </c>
    </row>
    <row r="22" spans="2:8" ht="16" x14ac:dyDescent="0.2">
      <c r="B22" s="60"/>
      <c r="C22" s="76" t="s">
        <v>78</v>
      </c>
      <c r="E22" s="78">
        <v>1500</v>
      </c>
    </row>
    <row r="23" spans="2:8" ht="16" x14ac:dyDescent="0.2">
      <c r="B23" s="60"/>
      <c r="C23" s="76" t="s">
        <v>79</v>
      </c>
      <c r="E23" s="78">
        <v>800</v>
      </c>
    </row>
    <row r="24" spans="2:8" ht="16" x14ac:dyDescent="0.2">
      <c r="C24" s="76" t="s">
        <v>80</v>
      </c>
      <c r="E24" s="78">
        <v>1275</v>
      </c>
    </row>
    <row r="25" spans="2:8" ht="16" x14ac:dyDescent="0.2">
      <c r="C25" s="76" t="s">
        <v>81</v>
      </c>
      <c r="E25" s="78">
        <v>500</v>
      </c>
    </row>
    <row r="26" spans="2:8" ht="16" x14ac:dyDescent="0.2">
      <c r="C26" s="76" t="s">
        <v>82</v>
      </c>
      <c r="E26" s="78">
        <v>2200</v>
      </c>
    </row>
    <row r="27" spans="2:8" ht="16" x14ac:dyDescent="0.2">
      <c r="C27" s="76" t="s">
        <v>83</v>
      </c>
      <c r="E27" s="78">
        <v>3500</v>
      </c>
    </row>
    <row r="28" spans="2:8" ht="16" x14ac:dyDescent="0.2">
      <c r="C28" s="76" t="s">
        <v>84</v>
      </c>
      <c r="E28" s="78">
        <v>1000</v>
      </c>
    </row>
    <row r="29" spans="2:8" ht="16" x14ac:dyDescent="0.2">
      <c r="C29" s="76" t="s">
        <v>85</v>
      </c>
      <c r="E29" s="78">
        <v>8404.43</v>
      </c>
    </row>
    <row r="30" spans="2:8" ht="16" x14ac:dyDescent="0.2">
      <c r="C30" s="76" t="s">
        <v>86</v>
      </c>
      <c r="E30" s="78">
        <v>2250</v>
      </c>
    </row>
    <row r="31" spans="2:8" x14ac:dyDescent="0.15">
      <c r="F31" s="79">
        <f>SUM(E10:E30)</f>
        <v>96336.81</v>
      </c>
      <c r="H31" s="82"/>
    </row>
    <row r="33" spans="2:7" x14ac:dyDescent="0.15">
      <c r="B33" s="60" t="s">
        <v>48</v>
      </c>
      <c r="E33" s="61">
        <v>55337.19</v>
      </c>
    </row>
    <row r="34" spans="2:7" x14ac:dyDescent="0.15">
      <c r="F34" s="62">
        <f>E33</f>
        <v>55337.19</v>
      </c>
    </row>
    <row r="35" spans="2:7" ht="15" thickBot="1" x14ac:dyDescent="0.2">
      <c r="B35" s="60" t="s">
        <v>49</v>
      </c>
      <c r="G35" s="81">
        <f>F31+F34</f>
        <v>151674</v>
      </c>
    </row>
    <row r="36" spans="2:7" ht="15" thickTop="1" x14ac:dyDescent="0.15"/>
    <row r="39" spans="2:7" ht="16" x14ac:dyDescent="0.2">
      <c r="C39" s="76"/>
      <c r="D39" s="77"/>
    </row>
    <row r="40" spans="2:7" ht="16" x14ac:dyDescent="0.2">
      <c r="C40" s="76"/>
      <c r="D40" s="77"/>
    </row>
    <row r="41" spans="2:7" ht="16" x14ac:dyDescent="0.2">
      <c r="C41" s="76"/>
      <c r="D41" s="77"/>
    </row>
    <row r="42" spans="2:7" ht="16" x14ac:dyDescent="0.2">
      <c r="C42" s="76"/>
      <c r="D42" s="77"/>
    </row>
    <row r="43" spans="2:7" ht="16" x14ac:dyDescent="0.2">
      <c r="C43" s="76"/>
      <c r="D43" s="77"/>
    </row>
    <row r="44" spans="2:7" ht="16" x14ac:dyDescent="0.2">
      <c r="C44" s="76"/>
      <c r="D44" s="77"/>
    </row>
    <row r="45" spans="2:7" ht="16" x14ac:dyDescent="0.2">
      <c r="C45" s="76"/>
      <c r="D45" s="77"/>
    </row>
    <row r="46" spans="2:7" ht="16" x14ac:dyDescent="0.2">
      <c r="C46" s="76"/>
      <c r="D46" s="77"/>
    </row>
    <row r="47" spans="2:7" ht="16" x14ac:dyDescent="0.2">
      <c r="C47" s="76"/>
      <c r="D47" s="77"/>
    </row>
    <row r="48" spans="2:7" ht="16" x14ac:dyDescent="0.2">
      <c r="C48" s="76"/>
      <c r="D48" s="77"/>
    </row>
    <row r="49" spans="3:4" ht="16" x14ac:dyDescent="0.2">
      <c r="C49" s="76"/>
      <c r="D49" s="77"/>
    </row>
    <row r="50" spans="3:4" ht="16" x14ac:dyDescent="0.2">
      <c r="C50" s="76"/>
      <c r="D50" s="77"/>
    </row>
    <row r="51" spans="3:4" ht="16" x14ac:dyDescent="0.2">
      <c r="C51" s="76"/>
      <c r="D51" s="77"/>
    </row>
    <row r="52" spans="3:4" ht="16" x14ac:dyDescent="0.2">
      <c r="C52" s="76"/>
      <c r="D52" s="77"/>
    </row>
    <row r="53" spans="3:4" ht="16" x14ac:dyDescent="0.2">
      <c r="C53" s="76"/>
      <c r="D53" s="77"/>
    </row>
    <row r="54" spans="3:4" ht="16" x14ac:dyDescent="0.2">
      <c r="C54" s="76"/>
      <c r="D54" s="77"/>
    </row>
    <row r="55" spans="3:4" ht="16" x14ac:dyDescent="0.2">
      <c r="C55" s="76"/>
      <c r="D55" s="77"/>
    </row>
    <row r="56" spans="3:4" ht="16" x14ac:dyDescent="0.2">
      <c r="C56" s="76"/>
      <c r="D56" s="77"/>
    </row>
    <row r="57" spans="3:4" ht="16" x14ac:dyDescent="0.2">
      <c r="C57" s="76"/>
      <c r="D57" s="77"/>
    </row>
    <row r="58" spans="3:4" ht="16" x14ac:dyDescent="0.2">
      <c r="C58" s="76"/>
      <c r="D58" s="77"/>
    </row>
    <row r="59" spans="3:4" ht="16" x14ac:dyDescent="0.2">
      <c r="C59" s="76"/>
      <c r="D59" s="77"/>
    </row>
  </sheetData>
  <pageMargins left="0.7" right="0.7" top="0.75" bottom="0.75" header="0.3" footer="0.3"/>
  <pageSetup paperSize="9" orientation="portrait" r:id="rId1"/>
  <customProperties>
    <customPr name="OrphanNamesChecke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7221A-D155-4F57-8165-8FD93BE21DA1}">
  <sheetPr>
    <pageSetUpPr fitToPage="1"/>
  </sheetPr>
  <dimension ref="A1:L40"/>
  <sheetViews>
    <sheetView workbookViewId="0">
      <selection activeCell="E5" sqref="E5"/>
    </sheetView>
  </sheetViews>
  <sheetFormatPr baseColWidth="10" defaultColWidth="8.83203125" defaultRowHeight="15" x14ac:dyDescent="0.2"/>
  <cols>
    <col min="1" max="1" width="6.83203125" bestFit="1" customWidth="1"/>
    <col min="2" max="2" width="11.33203125" customWidth="1"/>
    <col min="3" max="3" width="10.6640625" customWidth="1"/>
    <col min="4" max="4" width="10.5" bestFit="1" customWidth="1"/>
    <col min="5" max="5" width="9.83203125" customWidth="1"/>
    <col min="6" max="6" width="70.6640625" bestFit="1" customWidth="1"/>
    <col min="7" max="7" width="22" bestFit="1" customWidth="1"/>
    <col min="8" max="8" width="13.6640625" customWidth="1"/>
  </cols>
  <sheetData>
    <row r="1" spans="1:8" x14ac:dyDescent="0.2">
      <c r="B1" s="15" t="s">
        <v>10</v>
      </c>
    </row>
    <row r="3" spans="1:8" x14ac:dyDescent="0.2">
      <c r="B3" s="8"/>
    </row>
    <row r="4" spans="1:8" x14ac:dyDescent="0.2">
      <c r="B4" t="s">
        <v>51</v>
      </c>
      <c r="C4" s="36">
        <v>483563</v>
      </c>
      <c r="D4" t="s">
        <v>64</v>
      </c>
      <c r="E4" s="36">
        <v>478108</v>
      </c>
    </row>
    <row r="6" spans="1:8" x14ac:dyDescent="0.2">
      <c r="D6" t="s">
        <v>3</v>
      </c>
      <c r="E6" s="1">
        <f>E4-C4</f>
        <v>-5455</v>
      </c>
    </row>
    <row r="7" spans="1:8" x14ac:dyDescent="0.2">
      <c r="D7" t="s">
        <v>37</v>
      </c>
      <c r="E7" s="6">
        <f>IF(AND(C4=0,E4=0),0,IF(C4=0,1,IF(E4=0,-1,(E4-C4)/C4)))</f>
        <v>-1.1280846549467184E-2</v>
      </c>
      <c r="F7" t="str">
        <f>IF(E7&lt;-0.15,"yes explain",IF(E7&gt;0.15,"Yes explain","No explanation required - unless there is a capital payment or receipt in excess of 15% of fixed assets"))</f>
        <v>No explanation required - unless there is a capital payment or receipt in excess of 15% of fixed assets</v>
      </c>
    </row>
    <row r="9" spans="1:8" x14ac:dyDescent="0.2">
      <c r="B9" s="8" t="s">
        <v>5</v>
      </c>
    </row>
    <row r="10" spans="1:8" x14ac:dyDescent="0.2">
      <c r="B10" s="19" t="s">
        <v>11</v>
      </c>
    </row>
    <row r="11" spans="1:8" x14ac:dyDescent="0.2">
      <c r="B11" s="18" t="s">
        <v>55</v>
      </c>
    </row>
    <row r="12" spans="1:8" s="3" customFormat="1" ht="26.25" customHeight="1" x14ac:dyDescent="0.2">
      <c r="B12" s="4" t="s">
        <v>52</v>
      </c>
      <c r="C12" s="4" t="s">
        <v>65</v>
      </c>
      <c r="D12" s="5" t="s">
        <v>3</v>
      </c>
      <c r="E12" s="90" t="s">
        <v>1</v>
      </c>
      <c r="F12" s="91"/>
      <c r="G12" s="71" t="s">
        <v>59</v>
      </c>
      <c r="H12" s="72" t="s">
        <v>60</v>
      </c>
    </row>
    <row r="13" spans="1:8" s="17" customFormat="1" x14ac:dyDescent="0.2">
      <c r="A13" s="16"/>
      <c r="B13" s="13"/>
      <c r="C13" s="13"/>
      <c r="D13" s="13">
        <f>C13-B13</f>
        <v>0</v>
      </c>
      <c r="E13" s="105"/>
      <c r="F13" s="106"/>
      <c r="G13" s="16"/>
    </row>
    <row r="14" spans="1:8" s="11" customFormat="1" x14ac:dyDescent="0.2">
      <c r="B14" s="12"/>
      <c r="C14" s="12"/>
      <c r="D14" s="13">
        <f t="shared" ref="D14:D27" si="0">C14-B14</f>
        <v>0</v>
      </c>
      <c r="E14" s="87"/>
      <c r="F14" s="88"/>
    </row>
    <row r="15" spans="1:8" s="11" customFormat="1" x14ac:dyDescent="0.2">
      <c r="B15" s="12"/>
      <c r="C15" s="12"/>
      <c r="D15" s="13">
        <f t="shared" si="0"/>
        <v>0</v>
      </c>
      <c r="E15" s="87"/>
      <c r="F15" s="88"/>
    </row>
    <row r="16" spans="1:8" s="11" customFormat="1" x14ac:dyDescent="0.2">
      <c r="B16" s="12"/>
      <c r="C16" s="12"/>
      <c r="D16" s="13">
        <f t="shared" si="0"/>
        <v>0</v>
      </c>
      <c r="E16" s="87"/>
      <c r="F16" s="88"/>
    </row>
    <row r="17" spans="1:12" s="11" customFormat="1" x14ac:dyDescent="0.2">
      <c r="B17" s="12"/>
      <c r="C17" s="12"/>
      <c r="D17" s="13">
        <f t="shared" si="0"/>
        <v>0</v>
      </c>
      <c r="E17" s="87"/>
      <c r="F17" s="88"/>
    </row>
    <row r="18" spans="1:12" s="11" customFormat="1" x14ac:dyDescent="0.2">
      <c r="B18" s="12"/>
      <c r="C18" s="12"/>
      <c r="D18" s="13">
        <f t="shared" si="0"/>
        <v>0</v>
      </c>
      <c r="E18" s="87"/>
      <c r="F18" s="88"/>
      <c r="L18" s="20"/>
    </row>
    <row r="19" spans="1:12" s="11" customFormat="1" x14ac:dyDescent="0.2">
      <c r="B19" s="12"/>
      <c r="C19" s="12"/>
      <c r="D19" s="13">
        <f t="shared" si="0"/>
        <v>0</v>
      </c>
      <c r="E19" s="87"/>
      <c r="F19" s="88"/>
    </row>
    <row r="20" spans="1:12" s="11" customFormat="1" x14ac:dyDescent="0.2">
      <c r="B20" s="12"/>
      <c r="C20" s="12"/>
      <c r="D20" s="13">
        <f t="shared" si="0"/>
        <v>0</v>
      </c>
      <c r="E20" s="87"/>
      <c r="F20" s="88"/>
    </row>
    <row r="21" spans="1:12" s="11" customFormat="1" x14ac:dyDescent="0.2">
      <c r="B21" s="12"/>
      <c r="C21" s="12"/>
      <c r="D21" s="13">
        <f t="shared" si="0"/>
        <v>0</v>
      </c>
      <c r="E21" s="87"/>
      <c r="F21" s="88"/>
    </row>
    <row r="22" spans="1:12" s="11" customFormat="1" x14ac:dyDescent="0.2">
      <c r="B22" s="12"/>
      <c r="C22" s="12"/>
      <c r="D22" s="13">
        <f t="shared" si="0"/>
        <v>0</v>
      </c>
      <c r="E22" s="87"/>
      <c r="F22" s="88"/>
    </row>
    <row r="23" spans="1:12" s="11" customFormat="1" x14ac:dyDescent="0.2">
      <c r="B23" s="12"/>
      <c r="C23" s="12"/>
      <c r="D23" s="13">
        <f t="shared" si="0"/>
        <v>0</v>
      </c>
      <c r="E23" s="87"/>
      <c r="F23" s="88"/>
    </row>
    <row r="24" spans="1:12" s="11" customFormat="1" x14ac:dyDescent="0.2">
      <c r="B24" s="12"/>
      <c r="C24" s="12"/>
      <c r="D24" s="13">
        <f t="shared" si="0"/>
        <v>0</v>
      </c>
      <c r="E24" s="87"/>
      <c r="F24" s="88"/>
    </row>
    <row r="25" spans="1:12" s="11" customFormat="1" x14ac:dyDescent="0.2">
      <c r="B25" s="12"/>
      <c r="C25" s="12"/>
      <c r="D25" s="13">
        <f t="shared" si="0"/>
        <v>0</v>
      </c>
      <c r="E25" s="87"/>
      <c r="F25" s="88"/>
    </row>
    <row r="26" spans="1:12" s="11" customFormat="1" x14ac:dyDescent="0.2">
      <c r="B26" s="12"/>
      <c r="C26" s="12"/>
      <c r="D26" s="13">
        <f t="shared" si="0"/>
        <v>0</v>
      </c>
      <c r="E26" s="87"/>
      <c r="F26" s="88"/>
    </row>
    <row r="27" spans="1:12" s="11" customFormat="1" x14ac:dyDescent="0.2">
      <c r="B27" s="12"/>
      <c r="C27" s="12"/>
      <c r="D27" s="13">
        <f t="shared" si="0"/>
        <v>0</v>
      </c>
      <c r="E27" s="87"/>
      <c r="F27" s="88"/>
    </row>
    <row r="28" spans="1:12" x14ac:dyDescent="0.2">
      <c r="A28" s="9" t="s">
        <v>0</v>
      </c>
      <c r="B28" s="10">
        <f>SUM(B13:B27)</f>
        <v>0</v>
      </c>
      <c r="C28" s="10">
        <f>SUM(C13:C27)</f>
        <v>0</v>
      </c>
      <c r="D28" s="10">
        <f>SUM(D13:D27)</f>
        <v>0</v>
      </c>
      <c r="E28" s="89"/>
      <c r="F28" s="88"/>
      <c r="G28" s="7"/>
    </row>
    <row r="29" spans="1:12" x14ac:dyDescent="0.2">
      <c r="H29" s="2"/>
    </row>
    <row r="30" spans="1:12" x14ac:dyDescent="0.2">
      <c r="A30" s="14" t="s">
        <v>4</v>
      </c>
      <c r="F30" s="7"/>
    </row>
    <row r="32" spans="1:12" x14ac:dyDescent="0.2">
      <c r="B32" s="18" t="s">
        <v>56</v>
      </c>
    </row>
    <row r="33" spans="1:8" x14ac:dyDescent="0.2">
      <c r="B33" t="s">
        <v>61</v>
      </c>
    </row>
    <row r="34" spans="1:8" x14ac:dyDescent="0.2">
      <c r="B34" t="s">
        <v>51</v>
      </c>
      <c r="C34" s="36">
        <f>'Accounting Statement'!C45</f>
        <v>0</v>
      </c>
      <c r="D34" t="s">
        <v>64</v>
      </c>
      <c r="E34" s="36">
        <f>'Accounting Statement'!D45</f>
        <v>0</v>
      </c>
    </row>
    <row r="36" spans="1:8" ht="32" x14ac:dyDescent="0.2">
      <c r="A36" s="3"/>
      <c r="B36" s="4" t="s">
        <v>52</v>
      </c>
      <c r="C36" s="4" t="s">
        <v>65</v>
      </c>
      <c r="D36" s="5" t="s">
        <v>3</v>
      </c>
      <c r="E36" s="90" t="s">
        <v>1</v>
      </c>
      <c r="F36" s="91"/>
      <c r="G36" s="71" t="s">
        <v>59</v>
      </c>
      <c r="H36" s="72" t="s">
        <v>60</v>
      </c>
    </row>
    <row r="37" spans="1:8" x14ac:dyDescent="0.2">
      <c r="A37" s="16"/>
      <c r="B37" s="13"/>
      <c r="C37" s="13"/>
      <c r="D37" s="13">
        <f>C37-B37</f>
        <v>0</v>
      </c>
      <c r="E37" s="105"/>
      <c r="F37" s="106"/>
      <c r="G37" s="16"/>
      <c r="H37" s="17"/>
    </row>
    <row r="38" spans="1:8" x14ac:dyDescent="0.2">
      <c r="A38" s="11"/>
      <c r="B38" s="12"/>
      <c r="C38" s="12"/>
      <c r="D38" s="13">
        <f t="shared" ref="D38:D39" si="1">C38-B38</f>
        <v>0</v>
      </c>
      <c r="E38" s="87"/>
      <c r="F38" s="88"/>
      <c r="G38" s="11"/>
      <c r="H38" s="11"/>
    </row>
    <row r="39" spans="1:8" x14ac:dyDescent="0.2">
      <c r="A39" s="11"/>
      <c r="B39" s="12"/>
      <c r="C39" s="12"/>
      <c r="D39" s="13">
        <f t="shared" si="1"/>
        <v>0</v>
      </c>
      <c r="E39" s="87"/>
      <c r="F39" s="88"/>
      <c r="G39" s="11"/>
      <c r="H39" s="11"/>
    </row>
    <row r="40" spans="1:8" x14ac:dyDescent="0.2">
      <c r="A40" s="9" t="s">
        <v>0</v>
      </c>
      <c r="B40" s="10">
        <f>SUM(B37:B39)</f>
        <v>0</v>
      </c>
      <c r="C40" s="10">
        <f>SUM(C37:C39)</f>
        <v>0</v>
      </c>
      <c r="D40" s="10">
        <f>SUM(D37:D39)</f>
        <v>0</v>
      </c>
      <c r="E40" s="89"/>
      <c r="F40" s="88"/>
      <c r="G40" s="7"/>
    </row>
  </sheetData>
  <mergeCells count="22">
    <mergeCell ref="E23:F23"/>
    <mergeCell ref="E12:F12"/>
    <mergeCell ref="E13:F13"/>
    <mergeCell ref="E14:F14"/>
    <mergeCell ref="E15:F15"/>
    <mergeCell ref="E16:F16"/>
    <mergeCell ref="E17:F17"/>
    <mergeCell ref="E18:F18"/>
    <mergeCell ref="E19:F19"/>
    <mergeCell ref="E20:F20"/>
    <mergeCell ref="E21:F21"/>
    <mergeCell ref="E22:F22"/>
    <mergeCell ref="E24:F24"/>
    <mergeCell ref="E25:F25"/>
    <mergeCell ref="E26:F26"/>
    <mergeCell ref="E27:F27"/>
    <mergeCell ref="E28:F28"/>
    <mergeCell ref="E40:F40"/>
    <mergeCell ref="E39:F39"/>
    <mergeCell ref="E36:F36"/>
    <mergeCell ref="E37:F37"/>
    <mergeCell ref="E38:F38"/>
  </mergeCells>
  <pageMargins left="0.7" right="0.7" top="0.75" bottom="0.75" header="0.3" footer="0.3"/>
  <pageSetup paperSize="9" scale="73" orientation="portrait" r:id="rId1"/>
  <customProperties>
    <customPr name="OrphanNamesChecke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0B083-BAB5-4F60-9BA4-1813101D1082}">
  <sheetPr>
    <pageSetUpPr fitToPage="1"/>
  </sheetPr>
  <dimension ref="A1:H22"/>
  <sheetViews>
    <sheetView workbookViewId="0">
      <selection activeCell="C12" sqref="C12"/>
    </sheetView>
  </sheetViews>
  <sheetFormatPr baseColWidth="10" defaultColWidth="8.83203125" defaultRowHeight="15" x14ac:dyDescent="0.2"/>
  <cols>
    <col min="1" max="1" width="6.83203125" bestFit="1" customWidth="1"/>
    <col min="2" max="2" width="11.33203125" customWidth="1"/>
    <col min="3" max="3" width="10.6640625" customWidth="1"/>
    <col min="4" max="4" width="10.5" bestFit="1" customWidth="1"/>
    <col min="5" max="5" width="9.83203125" customWidth="1"/>
    <col min="6" max="6" width="70.6640625" bestFit="1" customWidth="1"/>
  </cols>
  <sheetData>
    <row r="1" spans="1:7" x14ac:dyDescent="0.2">
      <c r="B1" s="15" t="s">
        <v>12</v>
      </c>
    </row>
    <row r="3" spans="1:7" x14ac:dyDescent="0.2">
      <c r="B3" s="8"/>
    </row>
    <row r="4" spans="1:7" x14ac:dyDescent="0.2">
      <c r="B4" t="s">
        <v>51</v>
      </c>
      <c r="C4" s="36">
        <f>'Accounting Statement'!C17</f>
        <v>0</v>
      </c>
      <c r="D4" t="s">
        <v>64</v>
      </c>
      <c r="E4" s="36">
        <f>'Accounting Statement'!D17</f>
        <v>0</v>
      </c>
    </row>
    <row r="6" spans="1:7" x14ac:dyDescent="0.2">
      <c r="D6" t="s">
        <v>3</v>
      </c>
      <c r="E6" s="1">
        <f>F4-C4</f>
        <v>0</v>
      </c>
    </row>
    <row r="7" spans="1:7" x14ac:dyDescent="0.2">
      <c r="E7" s="6">
        <f>IF(AND(C4=0,E4=0),0,IF(C4=0,1,IF(E4=0,-1,(E4-C4)/C4)))</f>
        <v>0</v>
      </c>
      <c r="F7" t="str">
        <f>IF(D12&lt;-0.15,"yes explain",IF(D12&gt;0.15,"Yes explain","No explanation required"))</f>
        <v>No explanation required</v>
      </c>
    </row>
    <row r="9" spans="1:7" x14ac:dyDescent="0.2">
      <c r="B9" s="8" t="s">
        <v>5</v>
      </c>
    </row>
    <row r="10" spans="1:7" x14ac:dyDescent="0.2">
      <c r="B10" s="18" t="s">
        <v>57</v>
      </c>
    </row>
    <row r="11" spans="1:7" s="3" customFormat="1" x14ac:dyDescent="0.2">
      <c r="B11" s="4" t="s">
        <v>52</v>
      </c>
      <c r="C11" s="4" t="s">
        <v>65</v>
      </c>
      <c r="D11" s="5" t="s">
        <v>3</v>
      </c>
      <c r="E11" s="90" t="s">
        <v>1</v>
      </c>
      <c r="F11" s="91"/>
    </row>
    <row r="12" spans="1:7" s="17" customFormat="1" x14ac:dyDescent="0.2">
      <c r="A12" s="16"/>
      <c r="B12" s="13"/>
      <c r="C12" s="13"/>
      <c r="D12" s="13">
        <f>C12-B12</f>
        <v>0</v>
      </c>
      <c r="E12" s="105"/>
      <c r="F12" s="106"/>
      <c r="G12" s="16"/>
    </row>
    <row r="13" spans="1:7" s="11" customFormat="1" x14ac:dyDescent="0.2">
      <c r="B13" s="12"/>
      <c r="C13" s="12"/>
      <c r="D13" s="13">
        <f t="shared" ref="D13:D18" si="0">C13-B13</f>
        <v>0</v>
      </c>
      <c r="E13" s="87"/>
      <c r="F13" s="88"/>
    </row>
    <row r="14" spans="1:7" s="11" customFormat="1" x14ac:dyDescent="0.2">
      <c r="B14" s="12"/>
      <c r="C14" s="12"/>
      <c r="D14" s="13">
        <f t="shared" si="0"/>
        <v>0</v>
      </c>
      <c r="E14" s="87"/>
      <c r="F14" s="88"/>
    </row>
    <row r="15" spans="1:7" s="11" customFormat="1" x14ac:dyDescent="0.2">
      <c r="B15" s="12"/>
      <c r="C15" s="12"/>
      <c r="D15" s="13">
        <f t="shared" si="0"/>
        <v>0</v>
      </c>
      <c r="E15" s="87"/>
      <c r="F15" s="88"/>
    </row>
    <row r="16" spans="1:7" s="11" customFormat="1" x14ac:dyDescent="0.2">
      <c r="B16" s="12"/>
      <c r="C16" s="12"/>
      <c r="D16" s="13">
        <f t="shared" si="0"/>
        <v>0</v>
      </c>
      <c r="E16" s="87"/>
      <c r="F16" s="88"/>
    </row>
    <row r="17" spans="1:8" s="11" customFormat="1" x14ac:dyDescent="0.2">
      <c r="B17" s="12"/>
      <c r="C17" s="12"/>
      <c r="D17" s="13">
        <f t="shared" si="0"/>
        <v>0</v>
      </c>
      <c r="E17" s="87"/>
      <c r="F17" s="88"/>
    </row>
    <row r="18" spans="1:8" s="11" customFormat="1" x14ac:dyDescent="0.2">
      <c r="B18" s="12"/>
      <c r="C18" s="12"/>
      <c r="D18" s="13">
        <f t="shared" si="0"/>
        <v>0</v>
      </c>
      <c r="E18" s="87"/>
      <c r="F18" s="88"/>
    </row>
    <row r="19" spans="1:8" x14ac:dyDescent="0.2">
      <c r="A19" s="9" t="s">
        <v>0</v>
      </c>
      <c r="B19" s="10">
        <f>SUM(B12:B18)</f>
        <v>0</v>
      </c>
      <c r="C19" s="10">
        <f>SUM(C12:C18)</f>
        <v>0</v>
      </c>
      <c r="D19" s="10">
        <f>SUM(D12:D18)</f>
        <v>0</v>
      </c>
      <c r="E19" s="89"/>
      <c r="F19" s="88"/>
      <c r="G19" s="7"/>
    </row>
    <row r="20" spans="1:8" x14ac:dyDescent="0.2">
      <c r="H20" s="2"/>
    </row>
    <row r="21" spans="1:8" x14ac:dyDescent="0.2">
      <c r="F21" s="7"/>
    </row>
    <row r="22" spans="1:8" x14ac:dyDescent="0.2">
      <c r="A22" s="14" t="s">
        <v>4</v>
      </c>
    </row>
  </sheetData>
  <mergeCells count="9">
    <mergeCell ref="E17:F17"/>
    <mergeCell ref="E18:F18"/>
    <mergeCell ref="E19:F19"/>
    <mergeCell ref="E14:F14"/>
    <mergeCell ref="E11:F11"/>
    <mergeCell ref="E12:F12"/>
    <mergeCell ref="E13:F13"/>
    <mergeCell ref="E15:F15"/>
    <mergeCell ref="E16:F16"/>
  </mergeCells>
  <pageMargins left="0.7" right="0.7" top="0.75" bottom="0.75" header="0.3" footer="0.3"/>
  <pageSetup paperSize="9" scale="68" orientation="portrait" r:id="rId1"/>
  <customProperties>
    <customPr name="OrphanNamesChecke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TemplafyFormConfiguration><![CDATA[{"formFields":[],"formDataEntries":[]}]]></TemplafyFormConfiguration>
</file>

<file path=customXml/item2.xml><?xml version="1.0" encoding="utf-8"?>
<TemplafyTemplateConfiguration><![CDATA[{"transformationConfigurations":[],"templateName":"blankspreadsheet","templateDescription":"","enableDocumentContentUpdater":false,"version":"2.0"}]]></TemplafyTemplateConfiguration>
</file>

<file path=customXml/itemProps1.xml><?xml version="1.0" encoding="utf-8"?>
<ds:datastoreItem xmlns:ds="http://schemas.openxmlformats.org/officeDocument/2006/customXml" ds:itemID="{460E185F-155A-4A0D-81DB-4F839B431F71}">
  <ds:schemaRefs/>
</ds:datastoreItem>
</file>

<file path=customXml/itemProps2.xml><?xml version="1.0" encoding="utf-8"?>
<ds:datastoreItem xmlns:ds="http://schemas.openxmlformats.org/officeDocument/2006/customXml" ds:itemID="{3F1AD0D3-C2B2-41A7-8D84-5B653192951F}">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Accounting Statement</vt:lpstr>
      <vt:lpstr>Box 2 Precept</vt:lpstr>
      <vt:lpstr>Box 3 Receipts</vt:lpstr>
      <vt:lpstr>Box 4 Staff costs</vt:lpstr>
      <vt:lpstr>Box 5 Loan repayments</vt:lpstr>
      <vt:lpstr>Box 6 Payments</vt:lpstr>
      <vt:lpstr>Reserves</vt:lpstr>
      <vt:lpstr>Box 9 Fixed assets</vt:lpstr>
      <vt:lpstr>Box 10 Borrowings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Paterson</dc:creator>
  <cp:lastModifiedBy>Katie-Marie Goodwright, St Cleer Parish Council</cp:lastModifiedBy>
  <cp:lastPrinted>2023-03-20T07:35:33Z</cp:lastPrinted>
  <dcterms:created xsi:type="dcterms:W3CDTF">2023-03-10T09:35:56Z</dcterms:created>
  <dcterms:modified xsi:type="dcterms:W3CDTF">2025-06-03T10:28:02Z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mplafyTenantId">
    <vt:lpwstr>bdouk</vt:lpwstr>
  </property>
  <property fmtid="{D5CDD505-2E9C-101B-9397-08002B2CF9AE}" pid="3" name="TemplafyTemplateId">
    <vt:lpwstr>638049558570502417</vt:lpwstr>
  </property>
  <property fmtid="{D5CDD505-2E9C-101B-9397-08002B2CF9AE}" pid="4" name="TemplafyUserProfileId">
    <vt:lpwstr>637877655583934326</vt:lpwstr>
  </property>
  <property fmtid="{D5CDD505-2E9C-101B-9397-08002B2CF9AE}" pid="5" name="TemplafyLanguageCode">
    <vt:lpwstr>en-GB</vt:lpwstr>
  </property>
  <property fmtid="{D5CDD505-2E9C-101B-9397-08002B2CF9AE}" pid="6" name="TemplafyFromBlank">
    <vt:bool>true</vt:bool>
  </property>
</Properties>
</file>